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el\Documents\LDN Chittussi\evakuační cesta\tisk 22.12.20\"/>
    </mc:Choice>
  </mc:AlternateContent>
  <bookViews>
    <workbookView xWindow="0" yWindow="0" windowWidth="0" windowHeight="0"/>
  </bookViews>
  <sheets>
    <sheet name="Rekapitulace stavby" sheetId="1" r:id="rId1"/>
    <sheet name="412.1 - Stavební práce" sheetId="2" r:id="rId2"/>
    <sheet name="412.2 - Elektroinstalace" sheetId="3" r:id="rId3"/>
    <sheet name="412.3 - Vzduchotechnika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'412.1 - Stavební práce'!$C$103:$K$568</definedName>
    <definedName name="_xlnm.Print_Area" localSheetId="1">'412.1 - Stavební práce'!$C$4:$J$39,'412.1 - Stavební práce'!$C$45:$J$85,'412.1 - Stavební práce'!$C$91:$J$568</definedName>
    <definedName name="_xlnm.Print_Titles" localSheetId="1">'412.1 - Stavební práce'!$103:$103</definedName>
    <definedName name="_xlnm._FilterDatabase" localSheetId="2" hidden="1">'412.2 - Elektroinstalace'!$C$90:$K$177</definedName>
    <definedName name="_xlnm.Print_Area" localSheetId="2">'412.2 - Elektroinstalace'!$C$4:$J$39,'412.2 - Elektroinstalace'!$C$45:$J$72,'412.2 - Elektroinstalace'!$C$78:$J$177</definedName>
    <definedName name="_xlnm.Print_Titles" localSheetId="2">'412.2 - Elektroinstalace'!$90:$90</definedName>
    <definedName name="_xlnm._FilterDatabase" localSheetId="3" hidden="1">'412.3 - Vzduchotechnika'!$C$94:$K$167</definedName>
    <definedName name="_xlnm.Print_Area" localSheetId="3">'412.3 - Vzduchotechnika'!$C$4:$J$39,'412.3 - Vzduchotechnika'!$C$45:$J$76,'412.3 - Vzduchotechnika'!$C$82:$J$167</definedName>
    <definedName name="_xlnm.Print_Titles" localSheetId="3">'412.3 - Vzduchotechnika'!$94:$94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153"/>
  <c r="J37"/>
  <c r="J36"/>
  <c i="1" r="AY57"/>
  <c i="4" r="J35"/>
  <c i="1" r="AX57"/>
  <c i="4" r="BI167"/>
  <c r="BH167"/>
  <c r="BG167"/>
  <c r="BE167"/>
  <c r="T167"/>
  <c r="T166"/>
  <c r="R167"/>
  <c r="R166"/>
  <c r="P167"/>
  <c r="P166"/>
  <c r="BI165"/>
  <c r="BH165"/>
  <c r="BG165"/>
  <c r="BE165"/>
  <c r="T165"/>
  <c r="T164"/>
  <c r="R165"/>
  <c r="R164"/>
  <c r="P165"/>
  <c r="P164"/>
  <c r="BI163"/>
  <c r="BH163"/>
  <c r="BG163"/>
  <c r="BE163"/>
  <c r="T163"/>
  <c r="T162"/>
  <c r="R163"/>
  <c r="R162"/>
  <c r="P163"/>
  <c r="P162"/>
  <c r="BI161"/>
  <c r="BH161"/>
  <c r="BG161"/>
  <c r="BE161"/>
  <c r="T161"/>
  <c r="T160"/>
  <c r="R161"/>
  <c r="R160"/>
  <c r="P161"/>
  <c r="P160"/>
  <c r="BI159"/>
  <c r="BH159"/>
  <c r="BG159"/>
  <c r="BE159"/>
  <c r="T159"/>
  <c r="T158"/>
  <c r="R159"/>
  <c r="R158"/>
  <c r="P159"/>
  <c r="P158"/>
  <c r="BI156"/>
  <c r="BH156"/>
  <c r="BG156"/>
  <c r="BE156"/>
  <c r="T156"/>
  <c r="T155"/>
  <c r="T154"/>
  <c r="R156"/>
  <c r="R155"/>
  <c r="R154"/>
  <c r="P156"/>
  <c r="P155"/>
  <c r="P154"/>
  <c r="J68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1"/>
  <c r="BH121"/>
  <c r="BG121"/>
  <c r="BE121"/>
  <c r="T121"/>
  <c r="R121"/>
  <c r="P121"/>
  <c r="BI120"/>
  <c r="BH120"/>
  <c r="BG120"/>
  <c r="BE120"/>
  <c r="T120"/>
  <c r="R120"/>
  <c r="P120"/>
  <c r="BI119"/>
  <c r="BH119"/>
  <c r="BG119"/>
  <c r="BE119"/>
  <c r="T119"/>
  <c r="R119"/>
  <c r="P119"/>
  <c r="BI118"/>
  <c r="BH118"/>
  <c r="BG118"/>
  <c r="BE118"/>
  <c r="T118"/>
  <c r="R118"/>
  <c r="P118"/>
  <c r="BI117"/>
  <c r="BH117"/>
  <c r="BG117"/>
  <c r="BE117"/>
  <c r="T117"/>
  <c r="R117"/>
  <c r="P117"/>
  <c r="BI116"/>
  <c r="BH116"/>
  <c r="BG116"/>
  <c r="BE116"/>
  <c r="T116"/>
  <c r="R116"/>
  <c r="P116"/>
  <c r="BI114"/>
  <c r="BH114"/>
  <c r="BG114"/>
  <c r="BE114"/>
  <c r="T114"/>
  <c r="R114"/>
  <c r="P114"/>
  <c r="BI113"/>
  <c r="BH113"/>
  <c r="BG113"/>
  <c r="BE113"/>
  <c r="T113"/>
  <c r="R113"/>
  <c r="P113"/>
  <c r="BI112"/>
  <c r="BH112"/>
  <c r="BG112"/>
  <c r="BE112"/>
  <c r="T112"/>
  <c r="R112"/>
  <c r="P112"/>
  <c r="BI111"/>
  <c r="BH111"/>
  <c r="BG111"/>
  <c r="BE111"/>
  <c r="T111"/>
  <c r="R111"/>
  <c r="P111"/>
  <c r="BI110"/>
  <c r="BH110"/>
  <c r="BG110"/>
  <c r="BE110"/>
  <c r="T110"/>
  <c r="R110"/>
  <c r="P110"/>
  <c r="BI109"/>
  <c r="BH109"/>
  <c r="BG109"/>
  <c r="BE109"/>
  <c r="T109"/>
  <c r="R109"/>
  <c r="P109"/>
  <c r="BI108"/>
  <c r="BH108"/>
  <c r="BG108"/>
  <c r="BE108"/>
  <c r="T108"/>
  <c r="R108"/>
  <c r="P108"/>
  <c r="BI106"/>
  <c r="BH106"/>
  <c r="BG106"/>
  <c r="BE106"/>
  <c r="T106"/>
  <c r="R106"/>
  <c r="P106"/>
  <c r="BI103"/>
  <c r="BH103"/>
  <c r="BG103"/>
  <c r="BE103"/>
  <c r="T103"/>
  <c r="R103"/>
  <c r="P103"/>
  <c r="BI102"/>
  <c r="BH102"/>
  <c r="BG102"/>
  <c r="BE102"/>
  <c r="T102"/>
  <c r="R102"/>
  <c r="P102"/>
  <c r="BI98"/>
  <c r="BH98"/>
  <c r="BG98"/>
  <c r="BE98"/>
  <c r="T98"/>
  <c r="T97"/>
  <c r="T96"/>
  <c r="R98"/>
  <c r="R97"/>
  <c r="R96"/>
  <c r="P98"/>
  <c r="P97"/>
  <c r="P96"/>
  <c r="J92"/>
  <c r="J91"/>
  <c r="F91"/>
  <c r="F89"/>
  <c r="E87"/>
  <c r="J55"/>
  <c r="J54"/>
  <c r="F54"/>
  <c r="F52"/>
  <c r="E50"/>
  <c r="J18"/>
  <c r="E18"/>
  <c r="F92"/>
  <c r="J17"/>
  <c r="J12"/>
  <c r="J89"/>
  <c r="E7"/>
  <c r="E85"/>
  <c i="3" r="J37"/>
  <c r="J36"/>
  <c i="1" r="AY56"/>
  <c i="3" r="J35"/>
  <c i="1" r="AX56"/>
  <c i="3" r="BI177"/>
  <c r="BH177"/>
  <c r="BG177"/>
  <c r="BE177"/>
  <c r="T177"/>
  <c r="T176"/>
  <c r="R177"/>
  <c r="R176"/>
  <c r="P177"/>
  <c r="P176"/>
  <c r="BI175"/>
  <c r="BH175"/>
  <c r="BG175"/>
  <c r="BE175"/>
  <c r="T175"/>
  <c r="T174"/>
  <c r="R175"/>
  <c r="R174"/>
  <c r="P175"/>
  <c r="P174"/>
  <c r="BI173"/>
  <c r="BH173"/>
  <c r="BG173"/>
  <c r="BE173"/>
  <c r="T173"/>
  <c r="T172"/>
  <c r="R173"/>
  <c r="R172"/>
  <c r="P173"/>
  <c r="P172"/>
  <c r="BI171"/>
  <c r="BH171"/>
  <c r="BG171"/>
  <c r="BE171"/>
  <c r="T171"/>
  <c r="T170"/>
  <c r="R171"/>
  <c r="R170"/>
  <c r="P171"/>
  <c r="P170"/>
  <c r="BI169"/>
  <c r="BH169"/>
  <c r="BG169"/>
  <c r="BE169"/>
  <c r="T169"/>
  <c r="T168"/>
  <c r="R169"/>
  <c r="R168"/>
  <c r="P169"/>
  <c r="P168"/>
  <c r="BI166"/>
  <c r="BH166"/>
  <c r="BG166"/>
  <c r="BE166"/>
  <c r="T166"/>
  <c r="T165"/>
  <c r="T164"/>
  <c r="R166"/>
  <c r="R165"/>
  <c r="R164"/>
  <c r="P166"/>
  <c r="P165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BI119"/>
  <c r="BH119"/>
  <c r="BG119"/>
  <c r="BE119"/>
  <c r="T119"/>
  <c r="R119"/>
  <c r="P119"/>
  <c r="BI118"/>
  <c r="BH118"/>
  <c r="BG118"/>
  <c r="BE118"/>
  <c r="T118"/>
  <c r="R118"/>
  <c r="P118"/>
  <c r="BI117"/>
  <c r="BH117"/>
  <c r="BG117"/>
  <c r="BE117"/>
  <c r="T117"/>
  <c r="R117"/>
  <c r="P117"/>
  <c r="BI116"/>
  <c r="BH116"/>
  <c r="BG116"/>
  <c r="BE116"/>
  <c r="T116"/>
  <c r="R116"/>
  <c r="P116"/>
  <c r="BI115"/>
  <c r="BH115"/>
  <c r="BG115"/>
  <c r="BE115"/>
  <c r="T115"/>
  <c r="R115"/>
  <c r="P115"/>
  <c r="BI114"/>
  <c r="BH114"/>
  <c r="BG114"/>
  <c r="BE114"/>
  <c r="T114"/>
  <c r="R114"/>
  <c r="P114"/>
  <c r="BI113"/>
  <c r="BH113"/>
  <c r="BG113"/>
  <c r="BE113"/>
  <c r="T113"/>
  <c r="R113"/>
  <c r="P113"/>
  <c r="BI112"/>
  <c r="BH112"/>
  <c r="BG112"/>
  <c r="BE112"/>
  <c r="T112"/>
  <c r="R112"/>
  <c r="P112"/>
  <c r="BI111"/>
  <c r="BH111"/>
  <c r="BG111"/>
  <c r="BE111"/>
  <c r="T111"/>
  <c r="R111"/>
  <c r="P111"/>
  <c r="BI110"/>
  <c r="BH110"/>
  <c r="BG110"/>
  <c r="BE110"/>
  <c r="T110"/>
  <c r="R110"/>
  <c r="P110"/>
  <c r="BI109"/>
  <c r="BH109"/>
  <c r="BG109"/>
  <c r="BE109"/>
  <c r="T109"/>
  <c r="R109"/>
  <c r="P109"/>
  <c r="BI108"/>
  <c r="BH108"/>
  <c r="BG108"/>
  <c r="BE108"/>
  <c r="T108"/>
  <c r="R108"/>
  <c r="P108"/>
  <c r="BI107"/>
  <c r="BH107"/>
  <c r="BG107"/>
  <c r="BE107"/>
  <c r="T107"/>
  <c r="R107"/>
  <c r="P107"/>
  <c r="BI106"/>
  <c r="BH106"/>
  <c r="BG106"/>
  <c r="BE106"/>
  <c r="T106"/>
  <c r="R106"/>
  <c r="P106"/>
  <c r="BI103"/>
  <c r="BH103"/>
  <c r="BG103"/>
  <c r="BE103"/>
  <c r="T103"/>
  <c r="R103"/>
  <c r="P103"/>
  <c r="BI101"/>
  <c r="BH101"/>
  <c r="BG101"/>
  <c r="BE101"/>
  <c r="T101"/>
  <c r="R101"/>
  <c r="P101"/>
  <c r="BI100"/>
  <c r="BH100"/>
  <c r="BG100"/>
  <c r="BE100"/>
  <c r="T100"/>
  <c r="R100"/>
  <c r="P100"/>
  <c r="BI99"/>
  <c r="BH99"/>
  <c r="BG99"/>
  <c r="BE99"/>
  <c r="T99"/>
  <c r="R99"/>
  <c r="P99"/>
  <c r="BI97"/>
  <c r="BH97"/>
  <c r="BG97"/>
  <c r="BE97"/>
  <c r="T97"/>
  <c r="R97"/>
  <c r="P97"/>
  <c r="BI96"/>
  <c r="BH96"/>
  <c r="BG96"/>
  <c r="BE96"/>
  <c r="T96"/>
  <c r="R96"/>
  <c r="P96"/>
  <c r="BI95"/>
  <c r="BH95"/>
  <c r="BG95"/>
  <c r="BE95"/>
  <c r="T95"/>
  <c r="R95"/>
  <c r="P95"/>
  <c r="BI94"/>
  <c r="BH94"/>
  <c r="BG94"/>
  <c r="BE94"/>
  <c r="T94"/>
  <c r="R94"/>
  <c r="P94"/>
  <c r="J88"/>
  <c r="J87"/>
  <c r="F87"/>
  <c r="F85"/>
  <c r="E83"/>
  <c r="J55"/>
  <c r="J54"/>
  <c r="F54"/>
  <c r="F52"/>
  <c r="E50"/>
  <c r="J18"/>
  <c r="E18"/>
  <c r="F55"/>
  <c r="J17"/>
  <c r="J12"/>
  <c r="J52"/>
  <c r="E7"/>
  <c r="E81"/>
  <c i="2" r="J37"/>
  <c r="J36"/>
  <c i="1" r="AY55"/>
  <c i="2" r="J35"/>
  <c i="1" r="AX55"/>
  <c i="2" r="BI568"/>
  <c r="BH568"/>
  <c r="BG568"/>
  <c r="BE568"/>
  <c r="T568"/>
  <c r="T567"/>
  <c r="R568"/>
  <c r="R567"/>
  <c r="P568"/>
  <c r="P567"/>
  <c r="BI566"/>
  <c r="BH566"/>
  <c r="BG566"/>
  <c r="BE566"/>
  <c r="T566"/>
  <c r="T565"/>
  <c r="R566"/>
  <c r="R565"/>
  <c r="P566"/>
  <c r="P565"/>
  <c r="BI564"/>
  <c r="BH564"/>
  <c r="BG564"/>
  <c r="BE564"/>
  <c r="T564"/>
  <c r="T563"/>
  <c r="R564"/>
  <c r="R563"/>
  <c r="P564"/>
  <c r="P563"/>
  <c r="BI562"/>
  <c r="BH562"/>
  <c r="BG562"/>
  <c r="BE562"/>
  <c r="T562"/>
  <c r="T561"/>
  <c r="R562"/>
  <c r="R561"/>
  <c r="P562"/>
  <c r="P561"/>
  <c r="BI560"/>
  <c r="BH560"/>
  <c r="BG560"/>
  <c r="BE560"/>
  <c r="T560"/>
  <c r="T559"/>
  <c r="R560"/>
  <c r="R559"/>
  <c r="P560"/>
  <c r="P559"/>
  <c r="BI557"/>
  <c r="BH557"/>
  <c r="BG557"/>
  <c r="BE557"/>
  <c r="T557"/>
  <c r="T556"/>
  <c r="T555"/>
  <c r="R557"/>
  <c r="R556"/>
  <c r="R555"/>
  <c r="P557"/>
  <c r="P556"/>
  <c r="P555"/>
  <c r="BI548"/>
  <c r="BH548"/>
  <c r="BG548"/>
  <c r="BE548"/>
  <c r="T548"/>
  <c r="T547"/>
  <c r="R548"/>
  <c r="R547"/>
  <c r="P548"/>
  <c r="P547"/>
  <c r="BI543"/>
  <c r="BH543"/>
  <c r="BG543"/>
  <c r="BE543"/>
  <c r="T543"/>
  <c r="R543"/>
  <c r="P543"/>
  <c r="BI540"/>
  <c r="BH540"/>
  <c r="BG540"/>
  <c r="BE540"/>
  <c r="T540"/>
  <c r="R540"/>
  <c r="P540"/>
  <c r="BI539"/>
  <c r="BH539"/>
  <c r="BG539"/>
  <c r="BE539"/>
  <c r="T539"/>
  <c r="R539"/>
  <c r="P539"/>
  <c r="BI536"/>
  <c r="BH536"/>
  <c r="BG536"/>
  <c r="BE536"/>
  <c r="T536"/>
  <c r="R536"/>
  <c r="P536"/>
  <c r="BI532"/>
  <c r="BH532"/>
  <c r="BG532"/>
  <c r="BE532"/>
  <c r="T532"/>
  <c r="R532"/>
  <c r="P532"/>
  <c r="BI529"/>
  <c r="BH529"/>
  <c r="BG529"/>
  <c r="BE529"/>
  <c r="T529"/>
  <c r="R529"/>
  <c r="P529"/>
  <c r="BI528"/>
  <c r="BH528"/>
  <c r="BG528"/>
  <c r="BE528"/>
  <c r="T528"/>
  <c r="R528"/>
  <c r="P528"/>
  <c r="BI527"/>
  <c r="BH527"/>
  <c r="BG527"/>
  <c r="BE527"/>
  <c r="T527"/>
  <c r="R527"/>
  <c r="P527"/>
  <c r="BI525"/>
  <c r="BH525"/>
  <c r="BG525"/>
  <c r="BE525"/>
  <c r="T525"/>
  <c r="R525"/>
  <c r="P525"/>
  <c r="BI524"/>
  <c r="BH524"/>
  <c r="BG524"/>
  <c r="BE524"/>
  <c r="T524"/>
  <c r="R524"/>
  <c r="P524"/>
  <c r="BI523"/>
  <c r="BH523"/>
  <c r="BG523"/>
  <c r="BE523"/>
  <c r="T523"/>
  <c r="R523"/>
  <c r="P523"/>
  <c r="BI522"/>
  <c r="BH522"/>
  <c r="BG522"/>
  <c r="BE522"/>
  <c r="T522"/>
  <c r="R522"/>
  <c r="P522"/>
  <c r="BI513"/>
  <c r="BH513"/>
  <c r="BG513"/>
  <c r="BE513"/>
  <c r="T513"/>
  <c r="R513"/>
  <c r="P513"/>
  <c r="BI512"/>
  <c r="BH512"/>
  <c r="BG512"/>
  <c r="BE512"/>
  <c r="T512"/>
  <c r="R512"/>
  <c r="P512"/>
  <c r="BI511"/>
  <c r="BH511"/>
  <c r="BG511"/>
  <c r="BE511"/>
  <c r="T511"/>
  <c r="R511"/>
  <c r="P511"/>
  <c r="BI510"/>
  <c r="BH510"/>
  <c r="BG510"/>
  <c r="BE510"/>
  <c r="T510"/>
  <c r="R510"/>
  <c r="P510"/>
  <c r="BI509"/>
  <c r="BH509"/>
  <c r="BG509"/>
  <c r="BE509"/>
  <c r="T509"/>
  <c r="R509"/>
  <c r="P509"/>
  <c r="BI508"/>
  <c r="BH508"/>
  <c r="BG508"/>
  <c r="BE508"/>
  <c r="T508"/>
  <c r="R508"/>
  <c r="P508"/>
  <c r="BI505"/>
  <c r="BH505"/>
  <c r="BG505"/>
  <c r="BE505"/>
  <c r="T505"/>
  <c r="R505"/>
  <c r="P505"/>
  <c r="BI504"/>
  <c r="BH504"/>
  <c r="BG504"/>
  <c r="BE504"/>
  <c r="T504"/>
  <c r="R504"/>
  <c r="P504"/>
  <c r="BI503"/>
  <c r="BH503"/>
  <c r="BG503"/>
  <c r="BE503"/>
  <c r="T503"/>
  <c r="R503"/>
  <c r="P503"/>
  <c r="BI501"/>
  <c r="BH501"/>
  <c r="BG501"/>
  <c r="BE501"/>
  <c r="T501"/>
  <c r="R501"/>
  <c r="P501"/>
  <c r="BI500"/>
  <c r="BH500"/>
  <c r="BG500"/>
  <c r="BE500"/>
  <c r="T500"/>
  <c r="R500"/>
  <c r="P500"/>
  <c r="BI498"/>
  <c r="BH498"/>
  <c r="BG498"/>
  <c r="BE498"/>
  <c r="T498"/>
  <c r="R498"/>
  <c r="P498"/>
  <c r="BI496"/>
  <c r="BH496"/>
  <c r="BG496"/>
  <c r="BE496"/>
  <c r="T496"/>
  <c r="R496"/>
  <c r="P496"/>
  <c r="BI494"/>
  <c r="BH494"/>
  <c r="BG494"/>
  <c r="BE494"/>
  <c r="T494"/>
  <c r="R494"/>
  <c r="P494"/>
  <c r="BI492"/>
  <c r="BH492"/>
  <c r="BG492"/>
  <c r="BE492"/>
  <c r="T492"/>
  <c r="R492"/>
  <c r="P492"/>
  <c r="BI490"/>
  <c r="BH490"/>
  <c r="BG490"/>
  <c r="BE490"/>
  <c r="T490"/>
  <c r="R490"/>
  <c r="P490"/>
  <c r="BI488"/>
  <c r="BH488"/>
  <c r="BG488"/>
  <c r="BE488"/>
  <c r="T488"/>
  <c r="R488"/>
  <c r="P488"/>
  <c r="BI486"/>
  <c r="BH486"/>
  <c r="BG486"/>
  <c r="BE486"/>
  <c r="T486"/>
  <c r="R486"/>
  <c r="P486"/>
  <c r="BI485"/>
  <c r="BH485"/>
  <c r="BG485"/>
  <c r="BE485"/>
  <c r="T485"/>
  <c r="R485"/>
  <c r="P485"/>
  <c r="BI484"/>
  <c r="BH484"/>
  <c r="BG484"/>
  <c r="BE484"/>
  <c r="T484"/>
  <c r="R484"/>
  <c r="P484"/>
  <c r="BI482"/>
  <c r="BH482"/>
  <c r="BG482"/>
  <c r="BE482"/>
  <c r="T482"/>
  <c r="R482"/>
  <c r="P482"/>
  <c r="BI480"/>
  <c r="BH480"/>
  <c r="BG480"/>
  <c r="BE480"/>
  <c r="T480"/>
  <c r="R480"/>
  <c r="P480"/>
  <c r="BI479"/>
  <c r="BH479"/>
  <c r="BG479"/>
  <c r="BE479"/>
  <c r="T479"/>
  <c r="R479"/>
  <c r="P479"/>
  <c r="BI475"/>
  <c r="BH475"/>
  <c r="BG475"/>
  <c r="BE475"/>
  <c r="T475"/>
  <c r="R475"/>
  <c r="P475"/>
  <c r="BI472"/>
  <c r="BH472"/>
  <c r="BG472"/>
  <c r="BE472"/>
  <c r="T472"/>
  <c r="R472"/>
  <c r="P472"/>
  <c r="BI469"/>
  <c r="BH469"/>
  <c r="BG469"/>
  <c r="BE469"/>
  <c r="T469"/>
  <c r="R469"/>
  <c r="P469"/>
  <c r="BI466"/>
  <c r="BH466"/>
  <c r="BG466"/>
  <c r="BE466"/>
  <c r="T466"/>
  <c r="R466"/>
  <c r="P466"/>
  <c r="BI464"/>
  <c r="BH464"/>
  <c r="BG464"/>
  <c r="BE464"/>
  <c r="T464"/>
  <c r="R464"/>
  <c r="P464"/>
  <c r="BI461"/>
  <c r="BH461"/>
  <c r="BG461"/>
  <c r="BE461"/>
  <c r="T461"/>
  <c r="R461"/>
  <c r="P461"/>
  <c r="BI458"/>
  <c r="BH458"/>
  <c r="BG458"/>
  <c r="BE458"/>
  <c r="T458"/>
  <c r="R458"/>
  <c r="P458"/>
  <c r="BI455"/>
  <c r="BH455"/>
  <c r="BG455"/>
  <c r="BE455"/>
  <c r="T455"/>
  <c r="R455"/>
  <c r="P455"/>
  <c r="BI444"/>
  <c r="BH444"/>
  <c r="BG444"/>
  <c r="BE444"/>
  <c r="T444"/>
  <c r="R444"/>
  <c r="P444"/>
  <c r="BI442"/>
  <c r="BH442"/>
  <c r="BG442"/>
  <c r="BE442"/>
  <c r="T442"/>
  <c r="R442"/>
  <c r="P442"/>
  <c r="BI439"/>
  <c r="BH439"/>
  <c r="BG439"/>
  <c r="BE439"/>
  <c r="T439"/>
  <c r="R439"/>
  <c r="P439"/>
  <c r="BI437"/>
  <c r="BH437"/>
  <c r="BG437"/>
  <c r="BE437"/>
  <c r="T437"/>
  <c r="R437"/>
  <c r="P437"/>
  <c r="BI435"/>
  <c r="BH435"/>
  <c r="BG435"/>
  <c r="BE435"/>
  <c r="T435"/>
  <c r="R435"/>
  <c r="P435"/>
  <c r="BI433"/>
  <c r="BH433"/>
  <c r="BG433"/>
  <c r="BE433"/>
  <c r="T433"/>
  <c r="R433"/>
  <c r="P433"/>
  <c r="BI431"/>
  <c r="BH431"/>
  <c r="BG431"/>
  <c r="BE431"/>
  <c r="T431"/>
  <c r="R431"/>
  <c r="P431"/>
  <c r="BI429"/>
  <c r="BH429"/>
  <c r="BG429"/>
  <c r="BE429"/>
  <c r="T429"/>
  <c r="R429"/>
  <c r="P429"/>
  <c r="BI426"/>
  <c r="BH426"/>
  <c r="BG426"/>
  <c r="BE426"/>
  <c r="T426"/>
  <c r="R426"/>
  <c r="P426"/>
  <c r="BI424"/>
  <c r="BH424"/>
  <c r="BG424"/>
  <c r="BE424"/>
  <c r="T424"/>
  <c r="R424"/>
  <c r="P424"/>
  <c r="BI422"/>
  <c r="BH422"/>
  <c r="BG422"/>
  <c r="BE422"/>
  <c r="T422"/>
  <c r="R422"/>
  <c r="P422"/>
  <c r="BI421"/>
  <c r="BH421"/>
  <c r="BG421"/>
  <c r="BE421"/>
  <c r="T421"/>
  <c r="R421"/>
  <c r="P421"/>
  <c r="BI419"/>
  <c r="BH419"/>
  <c r="BG419"/>
  <c r="BE419"/>
  <c r="T419"/>
  <c r="R419"/>
  <c r="P419"/>
  <c r="BI415"/>
  <c r="BH415"/>
  <c r="BG415"/>
  <c r="BE415"/>
  <c r="T415"/>
  <c r="R415"/>
  <c r="P415"/>
  <c r="BI413"/>
  <c r="BH413"/>
  <c r="BG413"/>
  <c r="BE413"/>
  <c r="T413"/>
  <c r="R413"/>
  <c r="P413"/>
  <c r="BI411"/>
  <c r="BH411"/>
  <c r="BG411"/>
  <c r="BE411"/>
  <c r="T411"/>
  <c r="R411"/>
  <c r="P411"/>
  <c r="BI409"/>
  <c r="BH409"/>
  <c r="BG409"/>
  <c r="BE409"/>
  <c r="T409"/>
  <c r="R409"/>
  <c r="P409"/>
  <c r="BI407"/>
  <c r="BH407"/>
  <c r="BG407"/>
  <c r="BE407"/>
  <c r="T407"/>
  <c r="R407"/>
  <c r="P407"/>
  <c r="BI405"/>
  <c r="BH405"/>
  <c r="BG405"/>
  <c r="BE405"/>
  <c r="T405"/>
  <c r="R405"/>
  <c r="P405"/>
  <c r="BI403"/>
  <c r="BH403"/>
  <c r="BG403"/>
  <c r="BE403"/>
  <c r="T403"/>
  <c r="R403"/>
  <c r="P403"/>
  <c r="BI401"/>
  <c r="BH401"/>
  <c r="BG401"/>
  <c r="BE401"/>
  <c r="T401"/>
  <c r="R401"/>
  <c r="P401"/>
  <c r="BI397"/>
  <c r="BH397"/>
  <c r="BG397"/>
  <c r="BE397"/>
  <c r="T397"/>
  <c r="R397"/>
  <c r="P397"/>
  <c r="BI395"/>
  <c r="BH395"/>
  <c r="BG395"/>
  <c r="BE395"/>
  <c r="T395"/>
  <c r="R395"/>
  <c r="P395"/>
  <c r="BI393"/>
  <c r="BH393"/>
  <c r="BG393"/>
  <c r="BE393"/>
  <c r="T393"/>
  <c r="R393"/>
  <c r="P393"/>
  <c r="BI391"/>
  <c r="BH391"/>
  <c r="BG391"/>
  <c r="BE391"/>
  <c r="T391"/>
  <c r="R391"/>
  <c r="P391"/>
  <c r="BI389"/>
  <c r="BH389"/>
  <c r="BG389"/>
  <c r="BE389"/>
  <c r="T389"/>
  <c r="R389"/>
  <c r="P389"/>
  <c r="BI385"/>
  <c r="BH385"/>
  <c r="BG385"/>
  <c r="BE385"/>
  <c r="T385"/>
  <c r="R385"/>
  <c r="P385"/>
  <c r="BI382"/>
  <c r="BH382"/>
  <c r="BG382"/>
  <c r="BE382"/>
  <c r="T382"/>
  <c r="R382"/>
  <c r="P382"/>
  <c r="BI378"/>
  <c r="BH378"/>
  <c r="BG378"/>
  <c r="BE378"/>
  <c r="T378"/>
  <c r="R378"/>
  <c r="P378"/>
  <c r="BI375"/>
  <c r="BH375"/>
  <c r="BG375"/>
  <c r="BE375"/>
  <c r="T375"/>
  <c r="R375"/>
  <c r="P375"/>
  <c r="BI371"/>
  <c r="BH371"/>
  <c r="BG371"/>
  <c r="BE371"/>
  <c r="T371"/>
  <c r="R371"/>
  <c r="P371"/>
  <c r="BI368"/>
  <c r="BH368"/>
  <c r="BG368"/>
  <c r="BE368"/>
  <c r="T368"/>
  <c r="R368"/>
  <c r="P368"/>
  <c r="BI366"/>
  <c r="BH366"/>
  <c r="BG366"/>
  <c r="BE366"/>
  <c r="T366"/>
  <c r="R366"/>
  <c r="P366"/>
  <c r="BI364"/>
  <c r="BH364"/>
  <c r="BG364"/>
  <c r="BE364"/>
  <c r="T364"/>
  <c r="R364"/>
  <c r="P364"/>
  <c r="BI363"/>
  <c r="BH363"/>
  <c r="BG363"/>
  <c r="BE363"/>
  <c r="T363"/>
  <c r="R363"/>
  <c r="P363"/>
  <c r="BI360"/>
  <c r="BH360"/>
  <c r="BG360"/>
  <c r="BE360"/>
  <c r="T360"/>
  <c r="R360"/>
  <c r="P360"/>
  <c r="BI358"/>
  <c r="BH358"/>
  <c r="BG358"/>
  <c r="BE358"/>
  <c r="T358"/>
  <c r="R358"/>
  <c r="P358"/>
  <c r="BI356"/>
  <c r="BH356"/>
  <c r="BG356"/>
  <c r="BE356"/>
  <c r="T356"/>
  <c r="R356"/>
  <c r="P356"/>
  <c r="BI355"/>
  <c r="BH355"/>
  <c r="BG355"/>
  <c r="BE355"/>
  <c r="T355"/>
  <c r="R355"/>
  <c r="P355"/>
  <c r="BI352"/>
  <c r="BH352"/>
  <c r="BG352"/>
  <c r="BE352"/>
  <c r="T352"/>
  <c r="R352"/>
  <c r="P352"/>
  <c r="BI349"/>
  <c r="BH349"/>
  <c r="BG349"/>
  <c r="BE349"/>
  <c r="T349"/>
  <c r="R349"/>
  <c r="P349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1"/>
  <c r="BH341"/>
  <c r="BG341"/>
  <c r="BE341"/>
  <c r="T341"/>
  <c r="R341"/>
  <c r="P341"/>
  <c r="BI340"/>
  <c r="BH340"/>
  <c r="BG340"/>
  <c r="BE340"/>
  <c r="T340"/>
  <c r="R340"/>
  <c r="P340"/>
  <c r="BI337"/>
  <c r="BH337"/>
  <c r="BG337"/>
  <c r="BE337"/>
  <c r="T337"/>
  <c r="R337"/>
  <c r="P337"/>
  <c r="BI334"/>
  <c r="BH334"/>
  <c r="BG334"/>
  <c r="BE334"/>
  <c r="T334"/>
  <c r="R334"/>
  <c r="P334"/>
  <c r="BI331"/>
  <c r="BH331"/>
  <c r="BG331"/>
  <c r="BE331"/>
  <c r="T331"/>
  <c r="R331"/>
  <c r="P331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5"/>
  <c r="BH325"/>
  <c r="BG325"/>
  <c r="BE325"/>
  <c r="T325"/>
  <c r="R325"/>
  <c r="P325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7"/>
  <c r="BH317"/>
  <c r="BG317"/>
  <c r="BE317"/>
  <c r="T317"/>
  <c r="T316"/>
  <c r="R317"/>
  <c r="R316"/>
  <c r="P317"/>
  <c r="P316"/>
  <c r="BI315"/>
  <c r="BH315"/>
  <c r="BG315"/>
  <c r="BE315"/>
  <c r="T315"/>
  <c r="R315"/>
  <c r="P315"/>
  <c r="BI314"/>
  <c r="BH314"/>
  <c r="BG314"/>
  <c r="BE314"/>
  <c r="T314"/>
  <c r="R314"/>
  <c r="P314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301"/>
  <c r="BH301"/>
  <c r="BG301"/>
  <c r="BE301"/>
  <c r="T301"/>
  <c r="R301"/>
  <c r="P301"/>
  <c r="BI294"/>
  <c r="BH294"/>
  <c r="BG294"/>
  <c r="BE294"/>
  <c r="T294"/>
  <c r="R294"/>
  <c r="P294"/>
  <c r="BI292"/>
  <c r="BH292"/>
  <c r="BG292"/>
  <c r="BE292"/>
  <c r="T292"/>
  <c r="R292"/>
  <c r="P292"/>
  <c r="BI290"/>
  <c r="BH290"/>
  <c r="BG290"/>
  <c r="BE290"/>
  <c r="T290"/>
  <c r="R290"/>
  <c r="P290"/>
  <c r="BI288"/>
  <c r="BH288"/>
  <c r="BG288"/>
  <c r="BE288"/>
  <c r="T288"/>
  <c r="R288"/>
  <c r="P288"/>
  <c r="BI284"/>
  <c r="BH284"/>
  <c r="BG284"/>
  <c r="BE284"/>
  <c r="T284"/>
  <c r="R284"/>
  <c r="P284"/>
  <c r="BI280"/>
  <c r="BH280"/>
  <c r="BG280"/>
  <c r="BE280"/>
  <c r="T280"/>
  <c r="R280"/>
  <c r="P280"/>
  <c r="BI278"/>
  <c r="BH278"/>
  <c r="BG278"/>
  <c r="BE278"/>
  <c r="T278"/>
  <c r="R278"/>
  <c r="P278"/>
  <c r="BI276"/>
  <c r="BH276"/>
  <c r="BG276"/>
  <c r="BE276"/>
  <c r="T276"/>
  <c r="R276"/>
  <c r="P276"/>
  <c r="BI270"/>
  <c r="BH270"/>
  <c r="BG270"/>
  <c r="BE270"/>
  <c r="T270"/>
  <c r="R270"/>
  <c r="P270"/>
  <c r="BI268"/>
  <c r="BH268"/>
  <c r="BG268"/>
  <c r="BE268"/>
  <c r="T268"/>
  <c r="R268"/>
  <c r="P268"/>
  <c r="BI266"/>
  <c r="BH266"/>
  <c r="BG266"/>
  <c r="BE266"/>
  <c r="T266"/>
  <c r="R266"/>
  <c r="P266"/>
  <c r="BI263"/>
  <c r="BH263"/>
  <c r="BG263"/>
  <c r="BE263"/>
  <c r="T263"/>
  <c r="R263"/>
  <c r="P263"/>
  <c r="BI260"/>
  <c r="BH260"/>
  <c r="BG260"/>
  <c r="BE260"/>
  <c r="T260"/>
  <c r="R260"/>
  <c r="P260"/>
  <c r="BI255"/>
  <c r="BH255"/>
  <c r="BG255"/>
  <c r="BE255"/>
  <c r="T255"/>
  <c r="R255"/>
  <c r="P255"/>
  <c r="BI253"/>
  <c r="BH253"/>
  <c r="BG253"/>
  <c r="BE253"/>
  <c r="T253"/>
  <c r="R253"/>
  <c r="P253"/>
  <c r="BI252"/>
  <c r="BH252"/>
  <c r="BG252"/>
  <c r="BE252"/>
  <c r="T252"/>
  <c r="R252"/>
  <c r="P252"/>
  <c r="BI243"/>
  <c r="BH243"/>
  <c r="BG243"/>
  <c r="BE243"/>
  <c r="T243"/>
  <c r="R243"/>
  <c r="P243"/>
  <c r="BI240"/>
  <c r="BH240"/>
  <c r="BG240"/>
  <c r="BE240"/>
  <c r="T240"/>
  <c r="R240"/>
  <c r="P240"/>
  <c r="BI237"/>
  <c r="BH237"/>
  <c r="BG237"/>
  <c r="BE237"/>
  <c r="T237"/>
  <c r="R237"/>
  <c r="P237"/>
  <c r="BI235"/>
  <c r="BH235"/>
  <c r="BG235"/>
  <c r="BE235"/>
  <c r="T235"/>
  <c r="R235"/>
  <c r="P235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2"/>
  <c r="BH212"/>
  <c r="BG212"/>
  <c r="BE212"/>
  <c r="T212"/>
  <c r="R212"/>
  <c r="P212"/>
  <c r="BI210"/>
  <c r="BH210"/>
  <c r="BG210"/>
  <c r="BE210"/>
  <c r="T210"/>
  <c r="R210"/>
  <c r="P210"/>
  <c r="BI207"/>
  <c r="BH207"/>
  <c r="BG207"/>
  <c r="BE207"/>
  <c r="T207"/>
  <c r="R207"/>
  <c r="P207"/>
  <c r="BI205"/>
  <c r="BH205"/>
  <c r="BG205"/>
  <c r="BE205"/>
  <c r="T205"/>
  <c r="R205"/>
  <c r="P205"/>
  <c r="BI202"/>
  <c r="BH202"/>
  <c r="BG202"/>
  <c r="BE202"/>
  <c r="T202"/>
  <c r="R202"/>
  <c r="P202"/>
  <c r="BI200"/>
  <c r="BH200"/>
  <c r="BG200"/>
  <c r="BE200"/>
  <c r="T200"/>
  <c r="R200"/>
  <c r="P200"/>
  <c r="BI196"/>
  <c r="BH196"/>
  <c r="BG196"/>
  <c r="BE196"/>
  <c r="T196"/>
  <c r="R196"/>
  <c r="P196"/>
  <c r="BI195"/>
  <c r="BH195"/>
  <c r="BG195"/>
  <c r="BE195"/>
  <c r="T195"/>
  <c r="R195"/>
  <c r="P195"/>
  <c r="BI193"/>
  <c r="BH193"/>
  <c r="BG193"/>
  <c r="BE193"/>
  <c r="T193"/>
  <c r="R193"/>
  <c r="P193"/>
  <c r="BI188"/>
  <c r="BH188"/>
  <c r="BG188"/>
  <c r="BE188"/>
  <c r="T188"/>
  <c r="R188"/>
  <c r="P188"/>
  <c r="BI183"/>
  <c r="BH183"/>
  <c r="BG183"/>
  <c r="BE183"/>
  <c r="T183"/>
  <c r="R183"/>
  <c r="P183"/>
  <c r="BI173"/>
  <c r="BH173"/>
  <c r="BG173"/>
  <c r="BE173"/>
  <c r="T173"/>
  <c r="R173"/>
  <c r="P173"/>
  <c r="BI162"/>
  <c r="BH162"/>
  <c r="BG162"/>
  <c r="BE162"/>
  <c r="T162"/>
  <c r="R162"/>
  <c r="P162"/>
  <c r="BI154"/>
  <c r="BH154"/>
  <c r="BG154"/>
  <c r="BE154"/>
  <c r="T154"/>
  <c r="R154"/>
  <c r="P154"/>
  <c r="BI151"/>
  <c r="BH151"/>
  <c r="BG151"/>
  <c r="BE151"/>
  <c r="T151"/>
  <c r="R151"/>
  <c r="P151"/>
  <c r="BI138"/>
  <c r="BH138"/>
  <c r="BG138"/>
  <c r="BE138"/>
  <c r="T138"/>
  <c r="R138"/>
  <c r="P138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2"/>
  <c r="BH122"/>
  <c r="BG122"/>
  <c r="BE122"/>
  <c r="T122"/>
  <c r="R122"/>
  <c r="P122"/>
  <c r="BI115"/>
  <c r="BH115"/>
  <c r="BG115"/>
  <c r="BE115"/>
  <c r="T115"/>
  <c r="R115"/>
  <c r="P115"/>
  <c r="BI111"/>
  <c r="BH111"/>
  <c r="BG111"/>
  <c r="BE111"/>
  <c r="T111"/>
  <c r="R111"/>
  <c r="P111"/>
  <c r="BI109"/>
  <c r="BH109"/>
  <c r="BG109"/>
  <c r="BE109"/>
  <c r="T109"/>
  <c r="R109"/>
  <c r="P109"/>
  <c r="BI107"/>
  <c r="BH107"/>
  <c r="BG107"/>
  <c r="BE107"/>
  <c r="T107"/>
  <c r="R107"/>
  <c r="P107"/>
  <c r="J101"/>
  <c r="J100"/>
  <c r="F100"/>
  <c r="F98"/>
  <c r="E96"/>
  <c r="J55"/>
  <c r="J54"/>
  <c r="F54"/>
  <c r="F52"/>
  <c r="E50"/>
  <c r="J18"/>
  <c r="E18"/>
  <c r="F101"/>
  <c r="J17"/>
  <c r="J12"/>
  <c r="J98"/>
  <c r="E7"/>
  <c r="E48"/>
  <c i="1" r="L50"/>
  <c r="AM50"/>
  <c r="AM49"/>
  <c r="L49"/>
  <c r="AM47"/>
  <c r="L47"/>
  <c r="L45"/>
  <c r="L44"/>
  <c i="4" r="J120"/>
  <c i="3" r="BK154"/>
  <c r="BK119"/>
  <c r="J97"/>
  <c i="2" r="J431"/>
  <c r="J378"/>
  <c r="BK346"/>
  <c r="BK294"/>
  <c r="J235"/>
  <c r="J188"/>
  <c i="4" r="J156"/>
  <c r="BK144"/>
  <c r="J130"/>
  <c i="3" r="J157"/>
  <c r="BK134"/>
  <c i="2" r="J568"/>
  <c r="J472"/>
  <c r="BK382"/>
  <c r="J292"/>
  <c i="4" r="BK127"/>
  <c i="3" r="J175"/>
  <c r="BK143"/>
  <c r="J120"/>
  <c i="2" r="J539"/>
  <c r="J512"/>
  <c r="J469"/>
  <c r="BK395"/>
  <c r="BK340"/>
  <c r="J270"/>
  <c r="J135"/>
  <c i="4" r="J148"/>
  <c r="BK138"/>
  <c r="J125"/>
  <c i="3" r="J148"/>
  <c r="BK107"/>
  <c i="2" r="BK512"/>
  <c r="J433"/>
  <c r="J349"/>
  <c r="BK255"/>
  <c r="BK205"/>
  <c i="4" r="J165"/>
  <c r="J146"/>
  <c r="BK114"/>
  <c i="3" r="BK151"/>
  <c r="BK125"/>
  <c i="2" r="J566"/>
  <c r="J510"/>
  <c r="J494"/>
  <c r="BK444"/>
  <c r="J397"/>
  <c r="J345"/>
  <c r="BK307"/>
  <c r="BK270"/>
  <c r="J220"/>
  <c i="4" r="BK125"/>
  <c i="3" r="J163"/>
  <c r="BK141"/>
  <c i="2" r="BK566"/>
  <c r="J528"/>
  <c r="J488"/>
  <c r="J437"/>
  <c r="BK360"/>
  <c r="J323"/>
  <c r="BK253"/>
  <c r="J130"/>
  <c i="4" r="J112"/>
  <c i="3" r="BK149"/>
  <c r="J124"/>
  <c r="BK97"/>
  <c i="2" r="J461"/>
  <c r="J403"/>
  <c r="J340"/>
  <c r="BK311"/>
  <c r="J202"/>
  <c r="BK130"/>
  <c i="4" r="BK131"/>
  <c r="BK102"/>
  <c i="3" r="BK136"/>
  <c r="J117"/>
  <c r="J95"/>
  <c i="2" r="J466"/>
  <c r="BK366"/>
  <c r="J310"/>
  <c r="J253"/>
  <c r="BK200"/>
  <c r="BK111"/>
  <c i="4" r="BK150"/>
  <c r="J133"/>
  <c i="3" r="BK177"/>
  <c r="J140"/>
  <c r="BK106"/>
  <c i="2" r="BK475"/>
  <c r="J395"/>
  <c r="BK327"/>
  <c r="BK252"/>
  <c i="1" r="AS54"/>
  <c i="2" r="BK523"/>
  <c r="BK492"/>
  <c r="J444"/>
  <c r="BK358"/>
  <c r="J311"/>
  <c r="J151"/>
  <c i="4" r="J150"/>
  <c r="J144"/>
  <c r="BK135"/>
  <c r="J118"/>
  <c i="3" r="J121"/>
  <c i="2" r="BK543"/>
  <c r="BK494"/>
  <c r="J382"/>
  <c r="J334"/>
  <c r="BK317"/>
  <c r="J218"/>
  <c i="4" r="J159"/>
  <c r="BK142"/>
  <c r="J128"/>
  <c i="3" r="BK155"/>
  <c r="BK122"/>
  <c i="2" r="BK562"/>
  <c r="J508"/>
  <c r="J485"/>
  <c r="J429"/>
  <c r="BK385"/>
  <c r="J331"/>
  <c r="J305"/>
  <c r="BK216"/>
  <c r="J109"/>
  <c i="4" r="J106"/>
  <c i="3" r="J151"/>
  <c r="J130"/>
  <c i="2" r="BK540"/>
  <c r="BK486"/>
  <c r="J413"/>
  <c r="BK393"/>
  <c r="J344"/>
  <c r="J240"/>
  <c i="4" r="J167"/>
  <c i="3" r="J177"/>
  <c r="J144"/>
  <c r="J116"/>
  <c r="BK96"/>
  <c i="2" r="BK485"/>
  <c r="J424"/>
  <c r="BK371"/>
  <c r="BK321"/>
  <c r="BK210"/>
  <c r="BK138"/>
  <c i="4" r="J127"/>
  <c i="3" r="BK169"/>
  <c r="J141"/>
  <c r="BK121"/>
  <c r="J106"/>
  <c i="2" r="BK482"/>
  <c r="J409"/>
  <c r="J356"/>
  <c r="J322"/>
  <c r="BK268"/>
  <c r="BK202"/>
  <c r="J154"/>
  <c i="4" r="BK152"/>
  <c r="J141"/>
  <c r="BK132"/>
  <c i="3" r="BK175"/>
  <c r="BK145"/>
  <c r="J123"/>
  <c i="2" r="J511"/>
  <c r="BK437"/>
  <c r="BK364"/>
  <c r="J294"/>
  <c i="4" r="BK129"/>
  <c i="3" r="BK157"/>
  <c r="BK135"/>
  <c r="J107"/>
  <c i="2" r="BK532"/>
  <c r="BK488"/>
  <c r="BK426"/>
  <c r="BK345"/>
  <c r="J280"/>
  <c r="J162"/>
  <c i="4" r="BK159"/>
  <c r="BK146"/>
  <c r="J136"/>
  <c r="BK119"/>
  <c i="3" r="BK171"/>
  <c r="BK112"/>
  <c i="2" r="BK527"/>
  <c r="BK466"/>
  <c r="J320"/>
  <c r="BK235"/>
  <c r="J183"/>
  <c i="4" r="BK156"/>
  <c r="BK141"/>
  <c r="J126"/>
  <c i="3" r="BK129"/>
  <c r="J101"/>
  <c i="2" r="J532"/>
  <c r="BK504"/>
  <c r="BK484"/>
  <c r="J405"/>
  <c r="J317"/>
  <c r="J284"/>
  <c r="J243"/>
  <c r="BK122"/>
  <c i="4" r="J117"/>
  <c i="3" r="J158"/>
  <c r="J111"/>
  <c i="2" r="J504"/>
  <c r="BK442"/>
  <c r="BK403"/>
  <c r="J325"/>
  <c r="J263"/>
  <c r="J205"/>
  <c i="4" r="J121"/>
  <c i="3" r="BK163"/>
  <c r="BK132"/>
  <c r="BK115"/>
  <c i="2" r="BK560"/>
  <c r="BK525"/>
  <c r="J439"/>
  <c r="J393"/>
  <c r="J337"/>
  <c r="BK310"/>
  <c r="BK173"/>
  <c r="J421"/>
  <c r="J260"/>
  <c r="BK109"/>
  <c i="4" r="BK106"/>
  <c i="3" r="BK152"/>
  <c r="J127"/>
  <c r="BK100"/>
  <c i="2" r="J505"/>
  <c r="BK435"/>
  <c r="BK368"/>
  <c r="J329"/>
  <c r="J268"/>
  <c r="J107"/>
  <c i="4" r="J142"/>
  <c r="BK133"/>
  <c r="BK109"/>
  <c i="3" r="J115"/>
  <c i="2" r="BK564"/>
  <c r="J484"/>
  <c r="J389"/>
  <c r="J328"/>
  <c r="J252"/>
  <c i="4" r="BK167"/>
  <c r="BK148"/>
  <c r="BK130"/>
  <c i="3" r="J152"/>
  <c r="BK127"/>
  <c r="BK120"/>
  <c i="2" r="J560"/>
  <c r="BK505"/>
  <c r="BK479"/>
  <c r="BK422"/>
  <c r="J364"/>
  <c r="J303"/>
  <c r="J173"/>
  <c i="4" r="J132"/>
  <c i="3" r="J166"/>
  <c r="J131"/>
  <c i="2" r="BK524"/>
  <c r="J475"/>
  <c r="J407"/>
  <c r="J347"/>
  <c r="BK284"/>
  <c r="BK162"/>
  <c i="4" r="BK113"/>
  <c i="3" r="J156"/>
  <c r="J125"/>
  <c r="BK103"/>
  <c i="2" r="BK539"/>
  <c r="BK510"/>
  <c r="J419"/>
  <c r="J355"/>
  <c r="BK240"/>
  <c r="BK183"/>
  <c r="J111"/>
  <c i="4" r="BK123"/>
  <c i="3" r="J155"/>
  <c r="BK131"/>
  <c r="J114"/>
  <c i="2" r="BK568"/>
  <c r="BK464"/>
  <c r="J375"/>
  <c r="BK334"/>
  <c r="BK278"/>
  <c r="J216"/>
  <c r="J122"/>
  <c i="4" r="J151"/>
  <c r="BK140"/>
  <c r="J109"/>
  <c i="3" r="J150"/>
  <c r="BK116"/>
  <c i="2" r="J523"/>
  <c r="BK415"/>
  <c r="J360"/>
  <c r="BK195"/>
  <c i="4" r="J116"/>
  <c i="3" r="J154"/>
  <c r="J122"/>
  <c r="J94"/>
  <c i="2" r="BK511"/>
  <c r="BK480"/>
  <c r="BK413"/>
  <c r="J312"/>
  <c r="BK154"/>
  <c i="4" r="J152"/>
  <c r="BK145"/>
  <c r="J134"/>
  <c r="BK98"/>
  <c i="3" r="J135"/>
  <c r="J96"/>
  <c i="2" r="J498"/>
  <c r="BK455"/>
  <c r="BK375"/>
  <c r="BK305"/>
  <c r="BK196"/>
  <c i="4" r="BK149"/>
  <c r="BK137"/>
  <c i="3" r="J171"/>
  <c r="BK126"/>
  <c i="2" r="J564"/>
  <c r="BK509"/>
  <c r="J486"/>
  <c r="BK419"/>
  <c r="J368"/>
  <c r="BK322"/>
  <c r="BK266"/>
  <c r="BK207"/>
  <c i="4" r="J123"/>
  <c i="3" r="J169"/>
  <c r="J142"/>
  <c i="2" r="BK557"/>
  <c r="BK500"/>
  <c r="BK431"/>
  <c r="BK363"/>
  <c r="J290"/>
  <c r="BK214"/>
  <c i="4" r="BK126"/>
  <c i="3" r="BK150"/>
  <c r="J113"/>
  <c i="2" r="J557"/>
  <c r="J522"/>
  <c r="J455"/>
  <c r="BK378"/>
  <c r="BK331"/>
  <c r="J237"/>
  <c r="BK151"/>
  <c i="4" r="J113"/>
  <c r="BK108"/>
  <c i="3" r="BK133"/>
  <c r="BK118"/>
  <c r="J103"/>
  <c i="2" r="BK503"/>
  <c r="BK411"/>
  <c r="BK397"/>
  <c r="BK323"/>
  <c r="BK280"/>
  <c r="BK237"/>
  <c r="J196"/>
  <c i="4" r="BK165"/>
  <c r="J145"/>
  <c r="J135"/>
  <c r="J114"/>
  <c i="3" r="BK158"/>
  <c r="BK130"/>
  <c r="J99"/>
  <c i="2" r="J492"/>
  <c r="BK439"/>
  <c r="J385"/>
  <c r="J315"/>
  <c r="J207"/>
  <c i="4" r="BK118"/>
  <c i="3" r="J160"/>
  <c r="J133"/>
  <c r="BK101"/>
  <c i="2" r="J527"/>
  <c r="J496"/>
  <c r="BK429"/>
  <c r="BK347"/>
  <c r="BK290"/>
  <c r="J222"/>
  <c r="J128"/>
  <c i="4" r="J149"/>
  <c r="J137"/>
  <c r="BK124"/>
  <c i="3" r="BK160"/>
  <c r="BK110"/>
  <c i="2" r="J529"/>
  <c r="J490"/>
  <c r="BK391"/>
  <c r="BK337"/>
  <c r="J301"/>
  <c r="J210"/>
  <c i="4" r="BK163"/>
  <c r="J138"/>
  <c r="J98"/>
  <c i="3" r="BK148"/>
  <c r="BK124"/>
  <c r="J109"/>
  <c i="2" r="BK513"/>
  <c r="J500"/>
  <c r="J442"/>
  <c r="J391"/>
  <c r="J327"/>
  <c r="BK292"/>
  <c r="J138"/>
  <c i="4" r="J124"/>
  <c r="J102"/>
  <c i="3" r="BK144"/>
  <c r="J118"/>
  <c i="2" r="J543"/>
  <c r="J501"/>
  <c r="J458"/>
  <c r="BK409"/>
  <c r="BK355"/>
  <c r="J321"/>
  <c r="BK218"/>
  <c i="4" r="J131"/>
  <c r="J108"/>
  <c i="3" r="J126"/>
  <c r="J110"/>
  <c i="2" r="BK528"/>
  <c r="BK421"/>
  <c r="BK349"/>
  <c r="J307"/>
  <c r="J200"/>
  <c r="J132"/>
  <c i="4" r="J119"/>
  <c r="J103"/>
  <c i="3" r="J143"/>
  <c r="J128"/>
  <c r="BK111"/>
  <c i="2" r="J562"/>
  <c r="J422"/>
  <c r="J358"/>
  <c r="BK315"/>
  <c r="J276"/>
  <c r="J214"/>
  <c i="4" r="J163"/>
  <c r="BK143"/>
  <c r="J129"/>
  <c i="3" r="BK147"/>
  <c r="BK114"/>
  <c i="2" r="J482"/>
  <c r="J401"/>
  <c r="BK341"/>
  <c r="J212"/>
  <c i="4" r="BK121"/>
  <c i="3" r="J162"/>
  <c r="J136"/>
  <c r="J112"/>
  <c i="2" r="J513"/>
  <c r="BK490"/>
  <c r="BK424"/>
  <c r="BK320"/>
  <c r="BK263"/>
  <c r="BK134"/>
  <c i="4" r="J147"/>
  <c r="BK128"/>
  <c r="J110"/>
  <c i="3" r="BK146"/>
  <c r="BK99"/>
  <c i="2" r="BK501"/>
  <c r="J480"/>
  <c r="J341"/>
  <c r="BK303"/>
  <c r="BK222"/>
  <c r="BK115"/>
  <c i="4" r="BK151"/>
  <c r="BK134"/>
  <c i="3" r="BK162"/>
  <c r="J132"/>
  <c r="BK113"/>
  <c i="2" r="BK548"/>
  <c r="BK496"/>
  <c r="J426"/>
  <c r="J371"/>
  <c r="J314"/>
  <c r="BK276"/>
  <c r="J134"/>
  <c i="4" r="BK120"/>
  <c i="3" r="BK153"/>
  <c r="BK95"/>
  <c i="2" r="BK529"/>
  <c r="BK498"/>
  <c r="J411"/>
  <c r="BK352"/>
  <c r="J278"/>
  <c r="J115"/>
  <c i="3" r="BK173"/>
  <c r="BK142"/>
  <c r="J100"/>
  <c i="2" r="BK536"/>
  <c r="J479"/>
  <c r="BK401"/>
  <c r="BK344"/>
  <c r="BK312"/>
  <c r="BK212"/>
  <c i="4" r="BK112"/>
  <c i="3" r="J173"/>
  <c r="J147"/>
  <c r="J129"/>
  <c r="J108"/>
  <c i="2" r="J525"/>
  <c r="BK433"/>
  <c r="BK405"/>
  <c r="J352"/>
  <c r="BK314"/>
  <c r="J266"/>
  <c r="BK193"/>
  <c r="BK107"/>
  <c i="4" r="BK147"/>
  <c r="BK136"/>
  <c r="BK117"/>
  <c i="3" r="J149"/>
  <c r="BK128"/>
  <c i="2" r="J524"/>
  <c r="BK469"/>
  <c r="J363"/>
  <c r="J288"/>
  <c r="BK188"/>
  <c i="4" r="J111"/>
  <c i="3" r="J153"/>
  <c r="J134"/>
  <c r="J119"/>
  <c i="2" r="J536"/>
  <c r="J509"/>
  <c r="BK461"/>
  <c r="BK389"/>
  <c r="BK288"/>
  <c r="BK220"/>
  <c i="4" r="J161"/>
  <c r="J140"/>
  <c r="BK111"/>
  <c i="3" r="BK166"/>
  <c r="BK109"/>
  <c i="2" r="BK522"/>
  <c r="J435"/>
  <c r="BK325"/>
  <c r="BK243"/>
  <c r="J195"/>
  <c i="4" r="BK161"/>
  <c r="J143"/>
  <c r="BK103"/>
  <c i="3" r="J145"/>
  <c r="BK123"/>
  <c r="BK108"/>
  <c i="2" r="J540"/>
  <c r="J503"/>
  <c r="J464"/>
  <c r="BK407"/>
  <c r="BK356"/>
  <c r="BK301"/>
  <c r="BK260"/>
  <c r="BK128"/>
  <c i="4" r="BK116"/>
  <c i="3" r="BK156"/>
  <c r="BK140"/>
  <c i="2" r="J548"/>
  <c r="BK508"/>
  <c r="BK472"/>
  <c r="J366"/>
  <c r="BK329"/>
  <c r="J255"/>
  <c r="BK132"/>
  <c i="4" r="BK110"/>
  <c i="3" r="J146"/>
  <c r="BK117"/>
  <c r="BK94"/>
  <c i="2" r="BK458"/>
  <c r="J415"/>
  <c r="J346"/>
  <c r="BK328"/>
  <c r="J193"/>
  <c r="BK135"/>
  <c l="1" r="P106"/>
  <c r="P127"/>
  <c r="BK239"/>
  <c r="J239"/>
  <c r="J64"/>
  <c r="T309"/>
  <c r="BK365"/>
  <c r="J365"/>
  <c r="J72"/>
  <c r="T423"/>
  <c r="P502"/>
  <c i="3" r="P105"/>
  <c r="P104"/>
  <c i="4" r="R101"/>
  <c r="R115"/>
  <c r="P122"/>
  <c i="2" r="BK127"/>
  <c r="J127"/>
  <c r="J62"/>
  <c r="T127"/>
  <c r="R239"/>
  <c r="P330"/>
  <c r="T357"/>
  <c r="P365"/>
  <c r="BK481"/>
  <c r="J481"/>
  <c r="J74"/>
  <c r="T502"/>
  <c i="3" r="BK93"/>
  <c r="J93"/>
  <c r="J61"/>
  <c r="R93"/>
  <c r="P98"/>
  <c i="4" r="R139"/>
  <c i="2" r="BK106"/>
  <c r="J106"/>
  <c r="J61"/>
  <c r="R137"/>
  <c r="P309"/>
  <c r="BK330"/>
  <c r="J330"/>
  <c r="J70"/>
  <c r="BK357"/>
  <c r="J357"/>
  <c r="J71"/>
  <c r="T365"/>
  <c r="P481"/>
  <c r="T531"/>
  <c i="3" r="BK98"/>
  <c r="J98"/>
  <c r="J62"/>
  <c r="R98"/>
  <c i="4" r="BK115"/>
  <c r="J115"/>
  <c r="J65"/>
  <c r="T122"/>
  <c i="2" r="BK137"/>
  <c r="J137"/>
  <c r="J63"/>
  <c r="P239"/>
  <c r="P319"/>
  <c r="P324"/>
  <c r="T324"/>
  <c r="P357"/>
  <c r="BK423"/>
  <c r="J423"/>
  <c r="J73"/>
  <c r="R481"/>
  <c r="BK531"/>
  <c r="J531"/>
  <c r="J76"/>
  <c i="3" r="T105"/>
  <c r="T104"/>
  <c i="4" r="BK139"/>
  <c r="J139"/>
  <c r="J67"/>
  <c r="BK101"/>
  <c r="P115"/>
  <c i="2" r="P137"/>
  <c r="BK309"/>
  <c r="J309"/>
  <c r="J65"/>
  <c r="R319"/>
  <c r="R324"/>
  <c r="R357"/>
  <c r="P423"/>
  <c r="T481"/>
  <c r="R531"/>
  <c i="3" r="BK105"/>
  <c r="J105"/>
  <c r="J64"/>
  <c i="4" r="P139"/>
  <c i="2" r="R106"/>
  <c r="R127"/>
  <c r="T239"/>
  <c r="BK319"/>
  <c r="J319"/>
  <c r="J68"/>
  <c r="BK324"/>
  <c r="J324"/>
  <c r="J69"/>
  <c r="T330"/>
  <c r="R365"/>
  <c r="BK502"/>
  <c r="J502"/>
  <c r="J75"/>
  <c r="P531"/>
  <c i="3" r="P93"/>
  <c r="P92"/>
  <c r="P91"/>
  <c i="1" r="AU56"/>
  <c i="3" r="T93"/>
  <c r="T98"/>
  <c i="4" r="P101"/>
  <c r="R122"/>
  <c i="2" r="T106"/>
  <c r="T137"/>
  <c r="R309"/>
  <c r="T319"/>
  <c r="T318"/>
  <c r="R330"/>
  <c r="R423"/>
  <c r="R502"/>
  <c i="3" r="R105"/>
  <c r="R104"/>
  <c i="4" r="T101"/>
  <c r="T115"/>
  <c r="BK122"/>
  <c r="J122"/>
  <c r="J66"/>
  <c r="T139"/>
  <c i="2" r="J52"/>
  <c r="BF115"/>
  <c r="BF122"/>
  <c r="BF207"/>
  <c r="BF214"/>
  <c r="BF220"/>
  <c r="BF263"/>
  <c r="BF270"/>
  <c r="BF280"/>
  <c r="BF284"/>
  <c r="BF301"/>
  <c r="BF323"/>
  <c r="BF325"/>
  <c r="BF358"/>
  <c r="BF363"/>
  <c r="BF405"/>
  <c r="BF411"/>
  <c r="BF464"/>
  <c r="BF480"/>
  <c r="BF492"/>
  <c r="BF494"/>
  <c r="BF496"/>
  <c r="BF524"/>
  <c r="BK547"/>
  <c r="J547"/>
  <c r="J77"/>
  <c r="BK561"/>
  <c r="J561"/>
  <c r="J81"/>
  <c r="BK565"/>
  <c r="J565"/>
  <c r="J83"/>
  <c i="3" r="BF106"/>
  <c r="BF113"/>
  <c r="BF114"/>
  <c r="BF118"/>
  <c r="BF121"/>
  <c r="BF131"/>
  <c r="BF133"/>
  <c r="BF136"/>
  <c r="BF140"/>
  <c r="BF141"/>
  <c r="BF152"/>
  <c r="BF158"/>
  <c r="BF173"/>
  <c r="BK170"/>
  <c r="J170"/>
  <c r="J68"/>
  <c i="4" r="F55"/>
  <c r="BF102"/>
  <c r="BF114"/>
  <c r="BF116"/>
  <c r="BF117"/>
  <c r="BF125"/>
  <c r="BF132"/>
  <c i="2" r="BF173"/>
  <c r="BF183"/>
  <c r="BF195"/>
  <c r="BF268"/>
  <c r="BF292"/>
  <c r="BF294"/>
  <c r="BF307"/>
  <c r="BF311"/>
  <c r="BF312"/>
  <c r="BF317"/>
  <c r="BF337"/>
  <c r="BF347"/>
  <c r="BF378"/>
  <c r="BF385"/>
  <c r="BF389"/>
  <c r="BF395"/>
  <c r="BF415"/>
  <c r="BF444"/>
  <c r="BF513"/>
  <c r="BF522"/>
  <c r="BF562"/>
  <c i="3" r="BF108"/>
  <c r="BF112"/>
  <c r="BF115"/>
  <c r="BF119"/>
  <c r="BF120"/>
  <c r="BF123"/>
  <c r="BF124"/>
  <c r="BF126"/>
  <c r="BF127"/>
  <c r="BF128"/>
  <c r="BF129"/>
  <c r="BF132"/>
  <c r="BF135"/>
  <c r="BF146"/>
  <c r="BF155"/>
  <c r="BF162"/>
  <c r="BK168"/>
  <c r="J168"/>
  <c r="J67"/>
  <c i="4" r="E48"/>
  <c r="BF126"/>
  <c r="BF128"/>
  <c r="BF129"/>
  <c r="BF130"/>
  <c r="BF134"/>
  <c i="2" r="BF111"/>
  <c r="BF135"/>
  <c r="BF202"/>
  <c r="BF212"/>
  <c r="BF235"/>
  <c r="BF288"/>
  <c r="BF355"/>
  <c r="BF431"/>
  <c r="BF437"/>
  <c r="BF466"/>
  <c r="BF490"/>
  <c r="BF511"/>
  <c r="BF523"/>
  <c r="BF525"/>
  <c r="BK316"/>
  <c r="J316"/>
  <c r="J66"/>
  <c r="BK556"/>
  <c r="J556"/>
  <c r="J79"/>
  <c r="BK563"/>
  <c r="J563"/>
  <c r="J82"/>
  <c r="BK567"/>
  <c r="J567"/>
  <c r="J84"/>
  <c i="3" r="J85"/>
  <c r="BF97"/>
  <c r="BF116"/>
  <c r="BF142"/>
  <c r="BF153"/>
  <c r="BF171"/>
  <c i="4" r="BF106"/>
  <c r="BF108"/>
  <c r="BF111"/>
  <c r="BF118"/>
  <c r="BF119"/>
  <c r="BF120"/>
  <c r="BF121"/>
  <c r="BF123"/>
  <c r="BF143"/>
  <c r="BF144"/>
  <c r="BF149"/>
  <c r="BF159"/>
  <c r="BF163"/>
  <c r="BF165"/>
  <c r="BK97"/>
  <c r="BK96"/>
  <c r="J96"/>
  <c r="J60"/>
  <c i="2" r="E94"/>
  <c r="BF107"/>
  <c r="BF109"/>
  <c r="BF138"/>
  <c r="BF151"/>
  <c r="BF154"/>
  <c r="BF200"/>
  <c r="BF260"/>
  <c r="BF266"/>
  <c r="BF278"/>
  <c r="BF310"/>
  <c r="BF329"/>
  <c r="BF346"/>
  <c r="BF360"/>
  <c r="BF368"/>
  <c r="BF393"/>
  <c r="BF401"/>
  <c r="BF403"/>
  <c r="BF419"/>
  <c r="BF422"/>
  <c r="BF461"/>
  <c r="BF486"/>
  <c r="BF560"/>
  <c r="BF568"/>
  <c i="3" r="F88"/>
  <c r="BF94"/>
  <c r="BF101"/>
  <c r="BF117"/>
  <c r="BF122"/>
  <c r="BF125"/>
  <c r="BF130"/>
  <c r="BF143"/>
  <c r="BF151"/>
  <c r="BF157"/>
  <c r="BK172"/>
  <c r="J172"/>
  <c r="J69"/>
  <c i="4" r="J52"/>
  <c r="BF103"/>
  <c r="BF135"/>
  <c r="BF136"/>
  <c r="BF140"/>
  <c r="BF141"/>
  <c r="BF142"/>
  <c r="BF146"/>
  <c r="BF150"/>
  <c r="BF156"/>
  <c r="BF167"/>
  <c r="BK158"/>
  <c r="J158"/>
  <c r="J71"/>
  <c r="BK160"/>
  <c r="J160"/>
  <c r="J72"/>
  <c r="BK162"/>
  <c r="J162"/>
  <c r="J73"/>
  <c r="BK164"/>
  <c r="J164"/>
  <c r="J74"/>
  <c i="2" r="BF188"/>
  <c r="BF193"/>
  <c r="BF216"/>
  <c r="BF243"/>
  <c r="BF252"/>
  <c r="BF253"/>
  <c r="BF276"/>
  <c r="BF303"/>
  <c r="BF314"/>
  <c r="BF315"/>
  <c r="BF321"/>
  <c r="BF322"/>
  <c r="BF331"/>
  <c r="BF334"/>
  <c r="BF371"/>
  <c r="BF375"/>
  <c r="BF391"/>
  <c r="BF397"/>
  <c r="BF421"/>
  <c r="BF472"/>
  <c r="BF475"/>
  <c r="BF482"/>
  <c r="BF484"/>
  <c r="BF485"/>
  <c r="BF498"/>
  <c r="BF543"/>
  <c r="BF548"/>
  <c r="BF557"/>
  <c i="3" r="E48"/>
  <c r="BF95"/>
  <c r="BF96"/>
  <c r="BF144"/>
  <c r="BF145"/>
  <c r="BF147"/>
  <c r="BF148"/>
  <c r="BF149"/>
  <c r="BF150"/>
  <c r="BF163"/>
  <c r="BF169"/>
  <c r="BK165"/>
  <c r="J165"/>
  <c r="J66"/>
  <c i="4" r="BF109"/>
  <c r="BF112"/>
  <c r="BF113"/>
  <c r="BF131"/>
  <c i="2" r="F55"/>
  <c r="BF128"/>
  <c r="BF130"/>
  <c r="BF132"/>
  <c r="BF134"/>
  <c r="BF162"/>
  <c r="BF196"/>
  <c r="BF222"/>
  <c r="BF237"/>
  <c r="BF240"/>
  <c r="BF305"/>
  <c r="BF328"/>
  <c r="BF344"/>
  <c r="BF349"/>
  <c r="BF352"/>
  <c r="BF356"/>
  <c r="BF366"/>
  <c r="BF407"/>
  <c r="BF409"/>
  <c r="BF426"/>
  <c r="BF429"/>
  <c r="BF433"/>
  <c r="BF455"/>
  <c r="BF458"/>
  <c r="BF479"/>
  <c r="BF501"/>
  <c r="BF503"/>
  <c r="BF504"/>
  <c r="BF505"/>
  <c r="BF528"/>
  <c r="BF536"/>
  <c r="BF564"/>
  <c r="BK559"/>
  <c r="J559"/>
  <c r="J80"/>
  <c i="3" r="BF99"/>
  <c r="BF100"/>
  <c r="BF103"/>
  <c r="BF107"/>
  <c r="BF110"/>
  <c r="BF111"/>
  <c r="BF154"/>
  <c r="BF156"/>
  <c r="BK174"/>
  <c r="J174"/>
  <c r="J70"/>
  <c i="4" r="BF127"/>
  <c r="BF133"/>
  <c r="BF137"/>
  <c r="BF138"/>
  <c r="BF145"/>
  <c r="BF147"/>
  <c r="BF148"/>
  <c r="BF151"/>
  <c r="BF152"/>
  <c r="BF161"/>
  <c r="BK107"/>
  <c r="J107"/>
  <c r="J64"/>
  <c r="BK155"/>
  <c r="J155"/>
  <c r="J70"/>
  <c r="BK166"/>
  <c r="J166"/>
  <c r="J75"/>
  <c i="2" r="BF205"/>
  <c r="BF210"/>
  <c r="BF218"/>
  <c r="BF255"/>
  <c r="BF290"/>
  <c r="BF320"/>
  <c r="BF327"/>
  <c r="BF340"/>
  <c r="BF341"/>
  <c r="BF345"/>
  <c r="BF364"/>
  <c r="BF382"/>
  <c r="BF413"/>
  <c r="BF424"/>
  <c r="BF435"/>
  <c r="BF439"/>
  <c r="BF442"/>
  <c r="BF469"/>
  <c r="BF488"/>
  <c r="BF500"/>
  <c r="BF508"/>
  <c r="BF509"/>
  <c r="BF510"/>
  <c r="BF512"/>
  <c r="BF527"/>
  <c r="BF529"/>
  <c r="BF532"/>
  <c r="BF539"/>
  <c r="BF540"/>
  <c r="BF566"/>
  <c i="3" r="BF109"/>
  <c r="BF134"/>
  <c r="BF160"/>
  <c r="BF166"/>
  <c r="BF175"/>
  <c r="BF177"/>
  <c r="BK176"/>
  <c r="J176"/>
  <c r="J71"/>
  <c i="4" r="BF98"/>
  <c r="BF110"/>
  <c r="BF124"/>
  <c i="3" r="J33"/>
  <c i="1" r="AV56"/>
  <c i="4" r="F33"/>
  <c i="1" r="AZ57"/>
  <c i="3" r="F33"/>
  <c i="1" r="AZ56"/>
  <c i="2" r="F36"/>
  <c i="1" r="BC55"/>
  <c i="4" r="F36"/>
  <c i="1" r="BC57"/>
  <c i="4" r="F37"/>
  <c i="1" r="BD57"/>
  <c i="4" r="F35"/>
  <c i="1" r="BB57"/>
  <c i="3" r="F37"/>
  <c i="1" r="BD56"/>
  <c i="3" r="F36"/>
  <c i="1" r="BC56"/>
  <c i="4" r="J33"/>
  <c i="1" r="AV57"/>
  <c i="3" r="F35"/>
  <c i="1" r="BB56"/>
  <c i="2" r="J33"/>
  <c i="1" r="AV55"/>
  <c i="2" r="F33"/>
  <c i="1" r="AZ55"/>
  <c i="2" r="F37"/>
  <c i="1" r="BD55"/>
  <c i="2" r="F35"/>
  <c i="1" r="BB55"/>
  <c i="4" l="1" r="T107"/>
  <c r="P107"/>
  <c r="R107"/>
  <c r="BK100"/>
  <c r="J100"/>
  <c r="J62"/>
  <c r="P100"/>
  <c r="P95"/>
  <c i="1" r="AU57"/>
  <c i="3" r="T92"/>
  <c r="T91"/>
  <c i="4" r="T100"/>
  <c r="T95"/>
  <c i="2" r="R105"/>
  <c r="R318"/>
  <c i="4" r="R100"/>
  <c r="R95"/>
  <c i="2" r="P105"/>
  <c i="3" r="R92"/>
  <c r="R91"/>
  <c i="2" r="T105"/>
  <c r="T104"/>
  <c r="P318"/>
  <c i="3" r="BK164"/>
  <c r="J164"/>
  <c r="J65"/>
  <c i="2" r="BK105"/>
  <c r="J105"/>
  <c r="J60"/>
  <c r="BK318"/>
  <c r="J318"/>
  <c r="J67"/>
  <c i="3" r="BK104"/>
  <c r="J104"/>
  <c r="J63"/>
  <c r="BK92"/>
  <c r="J92"/>
  <c r="J60"/>
  <c i="4" r="J101"/>
  <c r="J63"/>
  <c r="J97"/>
  <c r="J61"/>
  <c r="BK154"/>
  <c r="J154"/>
  <c r="J69"/>
  <c r="BK95"/>
  <c r="J95"/>
  <c i="2" r="BK555"/>
  <c r="J555"/>
  <c r="J78"/>
  <c i="1" r="BC54"/>
  <c r="W32"/>
  <c i="3" r="F34"/>
  <c i="1" r="BA56"/>
  <c i="4" r="F34"/>
  <c i="1" r="BA57"/>
  <c r="BD54"/>
  <c r="W33"/>
  <c i="3" r="J34"/>
  <c i="1" r="AW56"/>
  <c r="AT56"/>
  <c i="2" r="J34"/>
  <c i="1" r="AW55"/>
  <c r="AT55"/>
  <c r="BB54"/>
  <c r="W31"/>
  <c r="AZ54"/>
  <c r="AV54"/>
  <c r="AK29"/>
  <c i="4" r="J30"/>
  <c i="1" r="AG57"/>
  <c i="2" r="F34"/>
  <c i="1" r="BA55"/>
  <c i="4" r="J34"/>
  <c i="1" r="AW57"/>
  <c r="AT57"/>
  <c i="2" l="1" r="P104"/>
  <c i="1" r="AU55"/>
  <c i="2" r="R104"/>
  <c i="4" r="J39"/>
  <c i="2" r="BK104"/>
  <c r="J104"/>
  <c i="4" r="J59"/>
  <c i="3" r="BK91"/>
  <c r="J91"/>
  <c r="J59"/>
  <c i="1" r="AN57"/>
  <c i="2" r="J30"/>
  <c i="1" r="AG55"/>
  <c r="AN55"/>
  <c r="AX54"/>
  <c r="AY54"/>
  <c r="BA54"/>
  <c r="AW54"/>
  <c r="AK30"/>
  <c r="AU54"/>
  <c r="W29"/>
  <c i="2" l="1" r="J59"/>
  <c r="J39"/>
  <c i="1" r="AT54"/>
  <c r="W30"/>
  <c i="3" r="J30"/>
  <c i="1" r="AG56"/>
  <c r="AN56"/>
  <c i="3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<sst xmlns="http://schemas.openxmlformats.org/spreadsheetml/2006/main">
  <si>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</si>
  <si>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</si>
  <si>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</si>
  <si>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</si>
  <si>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</si>
  <si>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{0ba74a61-e842-4b06-8eff-f6369178ddac}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</si>
  <si>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</si>
  <si>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</si>
  <si>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</si>
  <si>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</si>
  <si>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</si>
  <si>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</si>
  <si>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</si>
  <si>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</si>
  <si>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412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</si>
  <si>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</si>
  <si>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</si>
  <si>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Požární větrání objektu LDN</t>
  </si>
  <si>
    <t>KSO:</t>
  </si>
  <si>
    <t>801 13 59</t>
  </si>
  <si>
    <t>CC-CZ:</t>
  </si>
  <si>
    <t>1264</t>
  </si>
  <si>
    <t>Místo:</t>
  </si>
  <si>
    <t>Chittussiho 1a</t>
  </si>
  <si>
    <t>Datum:</t>
  </si>
  <si>
    <t>2. 12. 2020</t>
  </si>
  <si>
    <t>Zadavatel:</t>
  </si>
  <si>
    <t>IČ:</t>
  </si>
  <si>
    <t/>
  </si>
  <si>
    <t>SNEO a.s.</t>
  </si>
  <si>
    <t>DIČ:</t>
  </si>
  <si>
    <t>Uchazeč:</t>
  </si>
  <si>
    <t>Vyplň údaj</t>
  </si>
  <si>
    <t>Projektant:</t>
  </si>
  <si>
    <t>Ing. Andrea Kocová</t>
  </si>
  <si>
    <t>True</t>
  </si>
  <si>
    <t>Zpracovatel:</t>
  </si>
  <si>
    <t>Pavel Novotný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</si>
  <si>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</si>
  <si>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</si>
  <si>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</si>
  <si>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</si>
  <si>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</si>
  <si>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</si>
  <si>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</si>
  <si>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</si>
  <si>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</si>
  <si>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</si>
  <si>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</si>
  <si>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</si>
  <si>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</si>
  <si>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</si>
  <si>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</si>
  <si>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</si>
  <si>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</si>
  <si>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</si>
  <si>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</si>
  <si>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</si>
  <si>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</si>
  <si>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</si>
  <si>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</si>
  <si>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</si>
  <si>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</si>
  <si>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</si>
  <si>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</si>
  <si>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</si>
  <si>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</si>
  <si>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</si>
  <si>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</si>
  <si>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</si>
  <si>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</si>
  <si>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</si>
  <si>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</si>
  <si>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</si>
  <si>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</si>
  <si>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</si>
  <si>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</si>
  <si>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</si>
  <si>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</si>
  <si>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412.1</t>
  </si>
  <si>
    <t>Stavební práce</t>
  </si>
  <si>
    <t>STA</t>
  </si>
  <si>
    <t>1</t>
  </si>
  <si>
    <t>{ff6e7f8e-1f04-4f6a-a3b4-56854380058d}</t>
  </si>
  <si>
    <t>412.2</t>
  </si>
  <si>
    <t>Elektroinstalace</t>
  </si>
  <si>
    <t>{2161c1ad-ae1e-4880-a70e-23a53c9ff2a3}</t>
  </si>
  <si>
    <t>412.3</t>
  </si>
  <si>
    <t>Vzduchotechnika</t>
  </si>
  <si>
    <t>{661f2dce-3e5d-466f-9420-7ed7b0343adf}</t>
  </si>
  <si>
    <t>KRYCÍ LIST SOUPISU PRACÍ</t>
  </si>
  <si>
    <t>Objekt:</t>
  </si>
  <si>
    <t>412.1 - Stavební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</si>
  <si>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</si>
  <si>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</si>
  <si>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</si>
  <si>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</si>
  <si>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</si>
  <si>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</si>
  <si>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</si>
  <si>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</si>
  <si>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</si>
  <si>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</si>
  <si>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</si>
  <si>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</si>
  <si>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733 - Ústřední vytápění - rozvodné potrubí</t>
  </si>
  <si>
    <t xml:space="preserve">    735 - Ústřední vytápění - otopná tělesa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</si>
  <si>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</si>
  <si>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</si>
  <si>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</si>
  <si>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</si>
  <si>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</si>
  <si>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</si>
  <si>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</si>
  <si>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</si>
  <si>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</si>
  <si>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</si>
  <si>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</si>
  <si>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</si>
  <si>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</si>
  <si>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</si>
  <si>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</si>
  <si>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</si>
  <si>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</si>
  <si>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</si>
  <si>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</si>
  <si>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</si>
  <si>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</si>
  <si>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</si>
  <si>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</si>
  <si>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</si>
  <si>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</si>
  <si>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</si>
  <si>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</si>
  <si>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</si>
  <si>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</si>
  <si>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</si>
  <si>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</si>
  <si>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</si>
  <si>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</si>
  <si>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</si>
  <si>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317143431</t>
  </si>
  <si>
    <t>Překlady nosné z pórobetonu osazené do tenkého maltového lože, pro zdi tl. 200 mm, délky překladu do 1300 mm</t>
  </si>
  <si>
    <t>kus</t>
  </si>
  <si>
    <t>4</t>
  </si>
  <si>
    <t>2</t>
  </si>
  <si>
    <t>-1953230748</t>
  </si>
  <si>
    <t>VV</t>
  </si>
  <si>
    <t xml:space="preserve">"4. NP"  1</t>
  </si>
  <si>
    <t>317143432</t>
  </si>
  <si>
    <t>Překlady nosné z pórobetonu osazené do tenkého maltového lože, pro zdi tl. 200 mm, délky překladu přes 1300 do 1500 mm</t>
  </si>
  <si>
    <t>1714953123</t>
  </si>
  <si>
    <t xml:space="preserve">"4. NP"  2</t>
  </si>
  <si>
    <t>340271041</t>
  </si>
  <si>
    <t>Zazdívka otvorů v příčkách nebo stěnách pórobetonovými tvárnicemi plochy přes 0,025 m2 do 1 m2, objemová hmotnost 500 kg/m3, tloušťka příčky 150 mm</t>
  </si>
  <si>
    <t>m2</t>
  </si>
  <si>
    <t>1959109780</t>
  </si>
  <si>
    <t>***1. PP</t>
  </si>
  <si>
    <t xml:space="preserve">"č.m. S10"  0,9*0,65*2</t>
  </si>
  <si>
    <t xml:space="preserve">"č.m. S19"  0,9*0,65</t>
  </si>
  <si>
    <t>311272031</t>
  </si>
  <si>
    <t>Zdivo z pórobetonových tvárnic na tenké maltové lože, tl. zdiva 200 mm pevnost tvárnic přes P2 do P4, objemová hmotnost přes 450 do 600 kg/m3 hladkých</t>
  </si>
  <si>
    <t>1619898766</t>
  </si>
  <si>
    <t>***4. NP</t>
  </si>
  <si>
    <t xml:space="preserve">"stěny"  (1,94+2,3*2)*2,7</t>
  </si>
  <si>
    <t xml:space="preserve">"otvory"  ((1,2*1,5*2)+(1,1*1,9))*-1</t>
  </si>
  <si>
    <t>***5. NP</t>
  </si>
  <si>
    <t xml:space="preserve">"stěny"  2,95*3,1</t>
  </si>
  <si>
    <t xml:space="preserve">"otvory"  (3,0*0,84)*-1</t>
  </si>
  <si>
    <t>5</t>
  </si>
  <si>
    <t>342291131</t>
  </si>
  <si>
    <t>Ukotvení příček plochými kotvami, do konstrukce betonové</t>
  </si>
  <si>
    <t>m</t>
  </si>
  <si>
    <t>-243498394</t>
  </si>
  <si>
    <t xml:space="preserve">"stěny"  2*2,6</t>
  </si>
  <si>
    <t xml:space="preserve">"stěny"  2*1,0</t>
  </si>
  <si>
    <t>Vodorovné konstrukce</t>
  </si>
  <si>
    <t>6</t>
  </si>
  <si>
    <t>411386611R</t>
  </si>
  <si>
    <t>Zabezpečení prostupů v instalačních šachtách zalepenou armovací sítí pl do 0,09 m2 ve stropech</t>
  </si>
  <si>
    <t>-1829664788</t>
  </si>
  <si>
    <t xml:space="preserve">"strojovna výtahu"  1</t>
  </si>
  <si>
    <t>7</t>
  </si>
  <si>
    <t>417321515</t>
  </si>
  <si>
    <t>Ztužující pásy a věnce z betonu železového (bez výztuže) tř. C 25/30</t>
  </si>
  <si>
    <t>m3</t>
  </si>
  <si>
    <t>1794955447</t>
  </si>
  <si>
    <t xml:space="preserve">"5. NP"  2,95*0,2*0,23</t>
  </si>
  <si>
    <t>8</t>
  </si>
  <si>
    <t>417351115</t>
  </si>
  <si>
    <t>Bednění bočnic ztužujících pásů a věnců včetně vzpěr zřízení</t>
  </si>
  <si>
    <t>-1246995807</t>
  </si>
  <si>
    <t xml:space="preserve">"5. NP"  2*2,95*0,23</t>
  </si>
  <si>
    <t>9</t>
  </si>
  <si>
    <t>417351116</t>
  </si>
  <si>
    <t>Bednění bočnic ztužujících pásů a věnců včetně vzpěr odstranění</t>
  </si>
  <si>
    <t>639825608</t>
  </si>
  <si>
    <t>10</t>
  </si>
  <si>
    <t>417361821</t>
  </si>
  <si>
    <t>Výztuž ztužujících pásů a věnců z betonářské oceli 10 505 (R) nebo BSt 500</t>
  </si>
  <si>
    <t>t</t>
  </si>
  <si>
    <t>-307078847</t>
  </si>
  <si>
    <t xml:space="preserve">"5. NP"  2,95*0,2*0,23*0,15</t>
  </si>
  <si>
    <t>Úpravy povrchů, podlahy a osazování výplní</t>
  </si>
  <si>
    <t>11</t>
  </si>
  <si>
    <t>612142001</t>
  </si>
  <si>
    <t>Potažení vnitřních ploch pletivem v ploše nebo pruzích, na plném podkladu sklovláknitým vtlačením do tmelu stěn</t>
  </si>
  <si>
    <t>441679287</t>
  </si>
  <si>
    <t xml:space="preserve">"S10_0,9/0,65"  0,9*0,65</t>
  </si>
  <si>
    <t xml:space="preserve">"S19_0,9/0,65"  0,9*0,65</t>
  </si>
  <si>
    <t>"krček"</t>
  </si>
  <si>
    <t xml:space="preserve">"stěny"  (1,94*2+2,1*2)*2,65</t>
  </si>
  <si>
    <t xml:space="preserve">"otvory"  ((1,2*1,5)*2+(1,1*1,97)+(1,16*2,4))*-1</t>
  </si>
  <si>
    <t xml:space="preserve">"ostění"  (1,2*2+1,5*2)*2*0,05+(1,16+2,4*2)*0,3</t>
  </si>
  <si>
    <t>"schod"</t>
  </si>
  <si>
    <t xml:space="preserve">"stěny"  (2,8*3,46)</t>
  </si>
  <si>
    <t xml:space="preserve">"otvory"  (2,7*1,3)*-1</t>
  </si>
  <si>
    <t xml:space="preserve">"ostění"  (2,7*2+1,3*2)*0,05</t>
  </si>
  <si>
    <t>12</t>
  </si>
  <si>
    <t>612315223</t>
  </si>
  <si>
    <t>Vápenná omítka jednotlivých malých ploch štuková na stěnách, plochy jednotlivě přes 0,25 do 1 m2</t>
  </si>
  <si>
    <t>-1094828497</t>
  </si>
  <si>
    <t xml:space="preserve">"S10_0,9/0,65"  1</t>
  </si>
  <si>
    <t xml:space="preserve">"S19_0,9/0,65"  1</t>
  </si>
  <si>
    <t>13</t>
  </si>
  <si>
    <t>612315421</t>
  </si>
  <si>
    <t>Oprava vápenné omítky vnitřních ploch štukové dvouvrstvé, tloušťky do 20 mm a tloušťky štuku do 3 mm stěn, v rozsahu opravované plochy do 10%</t>
  </si>
  <si>
    <t>1714707219</t>
  </si>
  <si>
    <t>***po el. instalaci</t>
  </si>
  <si>
    <t xml:space="preserve">"S15"  3,75*2,8</t>
  </si>
  <si>
    <t xml:space="preserve">"S16"  2,6*2,8</t>
  </si>
  <si>
    <t xml:space="preserve">"S01"  3,9*2,8-(1,1*1,97)-(0,8*1,97)*3</t>
  </si>
  <si>
    <t xml:space="preserve">"S30"  11,95*2,8-(1,1*1,97)-(0,8*1,97)</t>
  </si>
  <si>
    <t xml:space="preserve">"S29"  5,8*2,8</t>
  </si>
  <si>
    <t xml:space="preserve">"S04_405"  5,9*17,6</t>
  </si>
  <si>
    <t>14</t>
  </si>
  <si>
    <t>612321141</t>
  </si>
  <si>
    <t>Omítka vápenocementová vnitřních ploch nanášená ručně dvouvrstvá, tloušťky jádrové omítky do 10 mm a tloušťky štuku do 3 mm štuková svislých konstrukcí stěn</t>
  </si>
  <si>
    <t>731560055</t>
  </si>
  <si>
    <t>619995001</t>
  </si>
  <si>
    <t>Začištění omítek (s dodáním hmot) kolem oken, dveří, podlah, obkladů apod.</t>
  </si>
  <si>
    <t>1220582008</t>
  </si>
  <si>
    <t>***trubní prostupy VZT</t>
  </si>
  <si>
    <t xml:space="preserve">"S02_1ks"  (0,25*4)*1</t>
  </si>
  <si>
    <t xml:space="preserve">"S03_2ks"  (0,25*4)*2</t>
  </si>
  <si>
    <t xml:space="preserve">"S04_1 ks"  (0,78*4)*1</t>
  </si>
  <si>
    <t xml:space="preserve">"S19_1ks"  (0,25*4)*1</t>
  </si>
  <si>
    <t xml:space="preserve">"VŠ_2 ks"  (0,4*3,14)*2</t>
  </si>
  <si>
    <t xml:space="preserve">"136_2 ks"  (0,4*3,14)*2</t>
  </si>
  <si>
    <t xml:space="preserve">"501_1 ks"  (1,1*2+0,7*2)*1</t>
  </si>
  <si>
    <t xml:space="preserve">"502_1 ks"  (1,1*2+0,7*2)*1</t>
  </si>
  <si>
    <t>16</t>
  </si>
  <si>
    <t>622142001</t>
  </si>
  <si>
    <t>Potažení vnějších ploch pletivem v ploše nebo pruzích, na plném podkladu sklovláknitým vtlačením do tmelu stěn</t>
  </si>
  <si>
    <t>2058724360</t>
  </si>
  <si>
    <t xml:space="preserve">"stěny"  (2,34+2,3*2)*2,7</t>
  </si>
  <si>
    <t xml:space="preserve">"otvory"  ((1,2*1,5)*2+(1,1*1,97))*-1</t>
  </si>
  <si>
    <t xml:space="preserve">"ostění"  ((1,2*2+1,5*2)*2)*0,05</t>
  </si>
  <si>
    <t>17</t>
  </si>
  <si>
    <t>622143003</t>
  </si>
  <si>
    <t>Montáž omítkových profilů plastových, pozinkovaných nebo dřevěných upevněných vtlačením do podkladní vrstvy nebo přibitím rohových s tkaninou</t>
  </si>
  <si>
    <t>197306860</t>
  </si>
  <si>
    <t xml:space="preserve">"krček"  (1,2*2+1,5*2)*2+(1,16*2+2,4*4)</t>
  </si>
  <si>
    <t xml:space="preserve">"schod"  2,7*2+1,3*2</t>
  </si>
  <si>
    <t>18</t>
  </si>
  <si>
    <t>M</t>
  </si>
  <si>
    <t>55343022</t>
  </si>
  <si>
    <t>profil rohový Pz s úzkou kulatou hlavou pro vnitřní omítky tl 12mm</t>
  </si>
  <si>
    <t>-2136986321</t>
  </si>
  <si>
    <t>30,72*1,05 'Přepočtené koeficientem množství</t>
  </si>
  <si>
    <t>19</t>
  </si>
  <si>
    <t>622215114R</t>
  </si>
  <si>
    <t>Oprava kontaktního zateplení z polystyrenových XPS desek jednotlivých malých ploch tloušťky přes 40 do 80 mm stěn, plochy jednotlivě přes 0,5 do 1,0 m2</t>
  </si>
  <si>
    <t>-532161361</t>
  </si>
  <si>
    <t>20</t>
  </si>
  <si>
    <t>622221011</t>
  </si>
  <si>
    <t>Montáž kontaktního zateplení lepením a mechanickým kotvením z desek z minerální vlny s podélnou orientací vláken na vnější stěny, tloušťky desek přes 40 do 80 mm</t>
  </si>
  <si>
    <t>-1280347908</t>
  </si>
  <si>
    <t xml:space="preserve">"5. NP"  </t>
  </si>
  <si>
    <t xml:space="preserve">"stěny"  3,15*1,9</t>
  </si>
  <si>
    <t>63151520</t>
  </si>
  <si>
    <t>deska tepelně izolační minerální kontaktních fasád podélné vlákno λ=0,036 tl 60mm</t>
  </si>
  <si>
    <t>-460145119</t>
  </si>
  <si>
    <t>2,475*1,02 'Přepočtené koeficientem množství</t>
  </si>
  <si>
    <t>22</t>
  </si>
  <si>
    <t>622221021</t>
  </si>
  <si>
    <t>Montáž kontaktního zateplení lepením a mechanickým kotvením z desek z minerální vlny s podélnou orientací vláken na vnější stěny, tloušťky desek přes 80 do 120 mm</t>
  </si>
  <si>
    <t>1290725024</t>
  </si>
  <si>
    <t xml:space="preserve">"stěny"  3,15*(3,1-1,9)</t>
  </si>
  <si>
    <t>23</t>
  </si>
  <si>
    <t>63152263</t>
  </si>
  <si>
    <t>deska tepelně izolační minerální kontaktních fasád podélné vlákno λ=0,034 tl 100mm</t>
  </si>
  <si>
    <t>1313147141</t>
  </si>
  <si>
    <t>3,78*1,02 'Přepočtené koeficientem množství</t>
  </si>
  <si>
    <t>24</t>
  </si>
  <si>
    <t>622232001</t>
  </si>
  <si>
    <t>Montáž kontaktního zateplení vnějšího ostění, nadpraží nebo parapetu lepením z desek z fenolické pěny hloubky špalet do 200 mm, tloušťky desek do 40 mm</t>
  </si>
  <si>
    <t>-395004274</t>
  </si>
  <si>
    <t xml:space="preserve">"stěny"  2,8*0,05</t>
  </si>
  <si>
    <t>25</t>
  </si>
  <si>
    <t>28376801</t>
  </si>
  <si>
    <t>deska fenolická tepelně izolační fasádní λ=0,021 tl 30mm</t>
  </si>
  <si>
    <t>-1539395880</t>
  </si>
  <si>
    <t>0,14*1,1 'Přepočtené koeficientem množství</t>
  </si>
  <si>
    <t>26</t>
  </si>
  <si>
    <t>622252002</t>
  </si>
  <si>
    <t>Montáž profilů kontaktního zateplení ostatních stěnových, dilatačních apod. lepených do tmelu</t>
  </si>
  <si>
    <t>-1490406894</t>
  </si>
  <si>
    <t>8,6+13,7+5,1+5,1</t>
  </si>
  <si>
    <t>27</t>
  </si>
  <si>
    <t>59051486</t>
  </si>
  <si>
    <t>profil rohový PVC 15x15mm s výztužnou tkaninou š 100mm pro ETICS</t>
  </si>
  <si>
    <t>1496101398</t>
  </si>
  <si>
    <t>((1,3*2)+(1,5*2)*2)*1,05</t>
  </si>
  <si>
    <t>28</t>
  </si>
  <si>
    <t>59051476</t>
  </si>
  <si>
    <t>profil začišťovací PVC 9mm s výztužnou tkaninou pro ostění ETICS</t>
  </si>
  <si>
    <t>-1519931546</t>
  </si>
  <si>
    <t>((2,7+1,3*2)+(1,2+1,5*2)*2)*1,05</t>
  </si>
  <si>
    <t>29</t>
  </si>
  <si>
    <t>28342207</t>
  </si>
  <si>
    <t>profil okenní zakončovací protipožární s okapnicí a tkaninou pro nadpraží ETICS</t>
  </si>
  <si>
    <t>-406591333</t>
  </si>
  <si>
    <t>((2,7)+(1,2*2))*1,05</t>
  </si>
  <si>
    <t>30</t>
  </si>
  <si>
    <t>59051512</t>
  </si>
  <si>
    <t>profil začišťovací s okapnicí PVC s výztužnou tkaninou pro parapet ETICS</t>
  </si>
  <si>
    <t>339970454</t>
  </si>
  <si>
    <t>(2,7+1,2*2)*1,05</t>
  </si>
  <si>
    <t>31</t>
  </si>
  <si>
    <t>622531031R</t>
  </si>
  <si>
    <t>Omítka tenkovrstvá silikonová vnějších ploch probarvená, včetně penetrace podkladu zrnitá, tloušťky 4,0 mm stěn</t>
  </si>
  <si>
    <t>-639905823</t>
  </si>
  <si>
    <t xml:space="preserve">"stěny"  12,63</t>
  </si>
  <si>
    <t xml:space="preserve">"otvory"  ((0,9*0,65)*3+(0,7*0,7))*-1</t>
  </si>
  <si>
    <t xml:space="preserve">"ostění"  ((0,9+0,65*2)*3)*0,1</t>
  </si>
  <si>
    <t xml:space="preserve">"ostění"  ((1,2+1,5*2)*2)*0,05</t>
  </si>
  <si>
    <t xml:space="preserve">***5. NP  </t>
  </si>
  <si>
    <t xml:space="preserve">"stěny"  (0,15+3,05+0,1)*3,1</t>
  </si>
  <si>
    <t xml:space="preserve">"ostění"  (2,7+1,3*2)*0,1</t>
  </si>
  <si>
    <t>32</t>
  </si>
  <si>
    <t>642945111</t>
  </si>
  <si>
    <t>Osazování ocelových zárubní protipožárních nebo protiplynových dveří do vynechaného otvoru, s obetonováním, dveří jednokřídlových do 2,5 m2</t>
  </si>
  <si>
    <t>1649247564</t>
  </si>
  <si>
    <t>33</t>
  </si>
  <si>
    <t>55331568</t>
  </si>
  <si>
    <t>zárubeň jednokřídlá ocelová pro zdění s protipožární úpravou tl stěny 160-200mm rozměru 900/1970, 2100mm</t>
  </si>
  <si>
    <t>-302105940</t>
  </si>
  <si>
    <t>Ostatní konstrukce a práce, bourání</t>
  </si>
  <si>
    <t>34</t>
  </si>
  <si>
    <t>945412113</t>
  </si>
  <si>
    <t>Teleskopická hydraulická montážní plošina na samohybném podvozku, s otočným košem výšky zdvihu do 32 m</t>
  </si>
  <si>
    <t>den</t>
  </si>
  <si>
    <t>-773580372</t>
  </si>
  <si>
    <t>P</t>
  </si>
  <si>
    <t xml:space="preserve">Poznámka k položce:_x000d_
S ohledem na minimalizaci pohybu pracovníků po léčebně a aktuálně probíhající karanténu v ČR se předpokládá, že by práce z exteriérové části  (venkovní ostění, úpravy balkonů) 2.NP – 4.NP byly řešeny přístupem ze zdvižné plošiny.</t>
  </si>
  <si>
    <t xml:space="preserve">"úpravy vnějších omítek a demontáže krčku"  10</t>
  </si>
  <si>
    <t>35</t>
  </si>
  <si>
    <t>949101111</t>
  </si>
  <si>
    <t>Lešení pomocné pracovní pro objekty pozemních staveb pro zatížení do 150 kg/m2, o výšce lešeňové podlahy do 1,9 m</t>
  </si>
  <si>
    <t>-1723077541</t>
  </si>
  <si>
    <t xml:space="preserve">"S15"  8,84</t>
  </si>
  <si>
    <t xml:space="preserve">"S16"  2,74</t>
  </si>
  <si>
    <t xml:space="preserve">"S01"  111,06</t>
  </si>
  <si>
    <t xml:space="preserve">"S30"  16,38</t>
  </si>
  <si>
    <t xml:space="preserve">"S29"  17,26</t>
  </si>
  <si>
    <t xml:space="preserve">"S04_405"  16,2+1,0*2,26*4</t>
  </si>
  <si>
    <t xml:space="preserve">"krček"  1,94*2,1</t>
  </si>
  <si>
    <t xml:space="preserve">"501"  8,34</t>
  </si>
  <si>
    <t>36</t>
  </si>
  <si>
    <t>952901111</t>
  </si>
  <si>
    <t>Vyčištění budov nebo objektů před předáním do užívání budov bytové nebo občanské výstavby, světlé výšky podlaží do 4 m</t>
  </si>
  <si>
    <t>1809969060</t>
  </si>
  <si>
    <t>37</t>
  </si>
  <si>
    <t>953943114</t>
  </si>
  <si>
    <t>Osazování drobných kovových předmětů výrobků ostatních jinde neuvedených do vynechaných či vysekaných kapes zdiva, se zajištěním polohy se zalitím maltou cementovou, hmotnosti přes 15 do 30 kg/kus</t>
  </si>
  <si>
    <t>811634144</t>
  </si>
  <si>
    <t xml:space="preserve">"svařenec pro VZT ve stěně 2 ks"  2</t>
  </si>
  <si>
    <t>38</t>
  </si>
  <si>
    <t>953961113</t>
  </si>
  <si>
    <t>Kotvy chemické s vyvrtáním otvoru do betonu, železobetonu nebo tvrdého kamene tmel, velikost M 12, hloubka 110 mm</t>
  </si>
  <si>
    <t>1514791749</t>
  </si>
  <si>
    <t xml:space="preserve">"úprava nadpraží otvoru pro VZT"  9</t>
  </si>
  <si>
    <t xml:space="preserve">"rám otvoru"  12*3</t>
  </si>
  <si>
    <t>***nos. rám pod VZT</t>
  </si>
  <si>
    <t xml:space="preserve">"strop"  12</t>
  </si>
  <si>
    <t>39</t>
  </si>
  <si>
    <t>953965121</t>
  </si>
  <si>
    <t>Kotvy chemické s vyvrtáním otvoru kotevní šrouby pro chemické kotvy, velikost M 12, délka 160 mm</t>
  </si>
  <si>
    <t>681987946</t>
  </si>
  <si>
    <t>40</t>
  </si>
  <si>
    <t>962081131</t>
  </si>
  <si>
    <t>Bourání zdiva příček nebo vybourání otvorů ze skleněných tvárnic, tl. do 100 mm</t>
  </si>
  <si>
    <t>704879199</t>
  </si>
  <si>
    <t xml:space="preserve">"4. NP"  2,2*2,5*2</t>
  </si>
  <si>
    <t xml:space="preserve">"5. NP"  3,05*3,05</t>
  </si>
  <si>
    <t>41</t>
  </si>
  <si>
    <t>965042121</t>
  </si>
  <si>
    <t>Bourání mazanin betonových nebo z litého asfaltu tl. do 100 mm, plochy do 1 m2</t>
  </si>
  <si>
    <t>-87427459</t>
  </si>
  <si>
    <t xml:space="preserve">"spoj.krček"  (2,3*2+1,94*2)*0,25*0,05</t>
  </si>
  <si>
    <t>42</t>
  </si>
  <si>
    <t>965046111</t>
  </si>
  <si>
    <t>Broušení stávajících betonových podlah úběr do 3 mm</t>
  </si>
  <si>
    <t>1941523083</t>
  </si>
  <si>
    <t xml:space="preserve">"spoj.krček"  (2,1*1,94)+(1,16*0,3)</t>
  </si>
  <si>
    <t>43</t>
  </si>
  <si>
    <t>967041112</t>
  </si>
  <si>
    <t>Přisekání (špicování) rovných ostění v betonu po hrubém vybourání otvorů bez odstupu</t>
  </si>
  <si>
    <t>-1789672800</t>
  </si>
  <si>
    <t xml:space="preserve">"č.m. S10"  (0,9*2+0,65*2)*0,3</t>
  </si>
  <si>
    <t xml:space="preserve">"č.m. S19"  (0,9*2+0,65*2)*0,3</t>
  </si>
  <si>
    <t xml:space="preserve">"401_dveře"  2,0*2*0,3</t>
  </si>
  <si>
    <t xml:space="preserve">"501_VZT"  (1,1*2+0,7*2)*0,3</t>
  </si>
  <si>
    <t>44</t>
  </si>
  <si>
    <t>968062374</t>
  </si>
  <si>
    <t>Vybourání dřevěných rámů oken s křídly, dveřních zárubní, vrat, stěn, ostění nebo obkladů rámů oken s křídly zdvojených, plochy do 1 m2</t>
  </si>
  <si>
    <t>-1884551290</t>
  </si>
  <si>
    <t xml:space="preserve">"S19"  0,9*0,65</t>
  </si>
  <si>
    <t>45</t>
  </si>
  <si>
    <t>968072456</t>
  </si>
  <si>
    <t>Vybourání kovových rámů oken s křídly, dveřních zárubní, vrat, stěn, ostění nebo obkladů dveřních zárubní, plochy přes 2 m2</t>
  </si>
  <si>
    <t>-117693866</t>
  </si>
  <si>
    <t xml:space="preserve">"401"  1,2*2</t>
  </si>
  <si>
    <t>46</t>
  </si>
  <si>
    <t>971052341</t>
  </si>
  <si>
    <t>Vybourání a prorážení otvorů v železobetonových příčkách a zdech základových nebo nadzákladových, plochy do 0,09 m2, tl. do 300 mm</t>
  </si>
  <si>
    <t>-24987120</t>
  </si>
  <si>
    <t xml:space="preserve">"1. PP_el._0,1/0,2_1 ks"  1</t>
  </si>
  <si>
    <t xml:space="preserve">"1. PP_VZT_250/250_1 ks_S19"  1</t>
  </si>
  <si>
    <t xml:space="preserve">"1. PP_VZT_250/250_1 ks_S03"  1</t>
  </si>
  <si>
    <t>47</t>
  </si>
  <si>
    <t>971052551</t>
  </si>
  <si>
    <t>Vybourání a prorážení otvorů v železobetonových příčkách a zdech základových nebo nadzákladových, plochy do 1 m2, tl. do 600 mm</t>
  </si>
  <si>
    <t>604452156</t>
  </si>
  <si>
    <t xml:space="preserve">"1. PP_VZT_9600/600_1 ks"  0,6*0,6*0,3</t>
  </si>
  <si>
    <t xml:space="preserve">"1. NP_VZT_560/560_1 ks_136"  0,56*0,56*0,3</t>
  </si>
  <si>
    <t xml:space="preserve">"401_nadpraží"  (1,2*0,4)*0,3</t>
  </si>
  <si>
    <t>48</t>
  </si>
  <si>
    <t>972054241</t>
  </si>
  <si>
    <t>Vybourání otvorů ve stropech nebo klenbách železobetonových bez odstranění podlahy a násypu, plochy do 0,09 m2, tl. do 150 mm</t>
  </si>
  <si>
    <t>-451894031</t>
  </si>
  <si>
    <t xml:space="preserve">"5, NP"  1</t>
  </si>
  <si>
    <t>49</t>
  </si>
  <si>
    <t>977151118</t>
  </si>
  <si>
    <t>Jádrové vrty diamantovými korunkami do stavebních materiálů (železobetonu, betonu, cihel, obkladů, dlažeb, kamene) průměru přes 90 do 100 mm</t>
  </si>
  <si>
    <t>845897300</t>
  </si>
  <si>
    <t xml:space="preserve">"1. PP_VZT_6 ks_S02"  6*0,2</t>
  </si>
  <si>
    <t>50</t>
  </si>
  <si>
    <t>977151131</t>
  </si>
  <si>
    <t>Jádrové vrty diamantovými korunkami do stavebních materiálů (železobetonu, betonu, cihel, obkladů, dlažeb, kamene) průměru přes 350 do 400 mm</t>
  </si>
  <si>
    <t>858504556</t>
  </si>
  <si>
    <t xml:space="preserve">"1. NP_VZT_D400_2 ks_136"  2*0,2</t>
  </si>
  <si>
    <t>51</t>
  </si>
  <si>
    <t>977211112</t>
  </si>
  <si>
    <t>Řezání konstrukcí stěnovou pilou železobetonových průměru řezané výztuže do 16 mm hloubka řezu přes 200 do 350 mm</t>
  </si>
  <si>
    <t>-2094774838</t>
  </si>
  <si>
    <t xml:space="preserve">"1. PP_el._0,1/0,2_1 ks"  0,1*2+0,2*2</t>
  </si>
  <si>
    <t xml:space="preserve">"1. PP_VZT_9600/600_1 ks"  0,6*4</t>
  </si>
  <si>
    <t xml:space="preserve">"1. NP_VZT_560/560_1 ks_136"  0,56*4</t>
  </si>
  <si>
    <t xml:space="preserve">"1. PP_VZT_250/250_1 ks_S19"  0,25*4</t>
  </si>
  <si>
    <t xml:space="preserve">"401_nadpraží"  (1,2+0,4*2)</t>
  </si>
  <si>
    <t>52</t>
  </si>
  <si>
    <t>977312111</t>
  </si>
  <si>
    <t>Řezání stávajících betonových mazanin s vyztužením hloubky do 50 mm</t>
  </si>
  <si>
    <t>-513214465</t>
  </si>
  <si>
    <t xml:space="preserve">"spoj.krček"  (1,94*2+2,3*2)</t>
  </si>
  <si>
    <t>53</t>
  </si>
  <si>
    <t>985232111</t>
  </si>
  <si>
    <t>Hloubkové spárování zdiva hloubky přes 40 do 80 mm aktivovanou maltou délky spáry na 1 m2 upravované plochy do 6 m</t>
  </si>
  <si>
    <t>1478676987</t>
  </si>
  <si>
    <t xml:space="preserve">"úprava nadpraží otvoru pro VZT"  0,935*0,05</t>
  </si>
  <si>
    <t>54</t>
  </si>
  <si>
    <t>985232191</t>
  </si>
  <si>
    <t>Hloubkové spárování zdiva hloubky přes 40 do 80 mm aktivovanou maltou Příplatek k cenám za práci ve stísněném prostoru</t>
  </si>
  <si>
    <t>749906168</t>
  </si>
  <si>
    <t>55</t>
  </si>
  <si>
    <t>985232192</t>
  </si>
  <si>
    <t>Hloubkové spárování zdiva hloubky přes 40 do 80 mm aktivovanou maltou Příplatek k cenám za plochu do 10 m2 jednotlivě</t>
  </si>
  <si>
    <t>1650756183</t>
  </si>
  <si>
    <t>997</t>
  </si>
  <si>
    <t>Přesun sutě</t>
  </si>
  <si>
    <t>56</t>
  </si>
  <si>
    <t>997013217</t>
  </si>
  <si>
    <t>Vnitrostaveništní doprava suti a vybouraných hmot vodorovně do 50 m svisle ručně pro budovy a haly výšky přes 21 do 24 m</t>
  </si>
  <si>
    <t>-163204828</t>
  </si>
  <si>
    <t>57</t>
  </si>
  <si>
    <t>997013501</t>
  </si>
  <si>
    <t>Odvoz suti a vybouraných hmot na skládku nebo meziskládku se složením, na vzdálenost do 1 km</t>
  </si>
  <si>
    <t>-1126095633</t>
  </si>
  <si>
    <t>58</t>
  </si>
  <si>
    <t>997013509</t>
  </si>
  <si>
    <t>Odvoz suti a vybouraných hmot na skládku nebo meziskládku se složením, na vzdálenost Příplatek k ceně za každý další i započatý 1 km přes 1 km</t>
  </si>
  <si>
    <t>1851843628</t>
  </si>
  <si>
    <t>3,945*19 'Přepočtené koeficientem množství</t>
  </si>
  <si>
    <t>59</t>
  </si>
  <si>
    <t>997013602</t>
  </si>
  <si>
    <t>Poplatek za uložení stavebního odpadu na skládce (skládkovné) z armovaného betonu zatříděného do Katalogu odpadů pod kódem 17 01 01</t>
  </si>
  <si>
    <t>-286454485</t>
  </si>
  <si>
    <t>60</t>
  </si>
  <si>
    <t>997013804</t>
  </si>
  <si>
    <t>Poplatek za uložení stavebního odpadu na skládce (skládkovné) ze skla zatříděného do Katalogu odpadů pod kódem 17 02 02</t>
  </si>
  <si>
    <t>-1574513447</t>
  </si>
  <si>
    <t>998</t>
  </si>
  <si>
    <t>Přesun hmot</t>
  </si>
  <si>
    <t>61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</si>
  <si>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</si>
  <si>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</si>
  <si>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2091033281</t>
  </si>
  <si>
    <t>PSV</t>
  </si>
  <si>
    <t>Práce a dodávky PSV</t>
  </si>
  <si>
    <t>733</t>
  </si>
  <si>
    <t>Ústřední vytápění - rozvodné potrubí</t>
  </si>
  <si>
    <t>62</t>
  </si>
  <si>
    <t>733110806</t>
  </si>
  <si>
    <t>Demontáž potrubí z trubek ocelových závitových DN přes 15 do 32</t>
  </si>
  <si>
    <t>1110458713</t>
  </si>
  <si>
    <t>63</t>
  </si>
  <si>
    <t>733191924</t>
  </si>
  <si>
    <t>Opravy rozvodů potrubí z trubek ocelových závitových normálních i zesílených navaření odbočky na stávající potrubí, odbočka DN 20</t>
  </si>
  <si>
    <t>1441403732</t>
  </si>
  <si>
    <t>64</t>
  </si>
  <si>
    <t>733192911</t>
  </si>
  <si>
    <t>Opravy rozvodů potrubí z trubek ocelových hladkých montáž Ø 25</t>
  </si>
  <si>
    <t>-885613773</t>
  </si>
  <si>
    <t>65</t>
  </si>
  <si>
    <t>14011010</t>
  </si>
  <si>
    <t>trubka ocelová bezešvá hladká jakost 11 353 22x2,6mm</t>
  </si>
  <si>
    <t>899157328</t>
  </si>
  <si>
    <t>735</t>
  </si>
  <si>
    <t>Ústřední vytápění - otopná tělesa</t>
  </si>
  <si>
    <t>66</t>
  </si>
  <si>
    <t>735111810</t>
  </si>
  <si>
    <t>Demontáž otopných těles litinových článkových</t>
  </si>
  <si>
    <t>-384137402</t>
  </si>
  <si>
    <t xml:space="preserve">"S02"  3,0</t>
  </si>
  <si>
    <t>67</t>
  </si>
  <si>
    <t>735191905</t>
  </si>
  <si>
    <t>Ostatní opravy otopných těles odvzdušnění tělesa</t>
  </si>
  <si>
    <t>-1857658647</t>
  </si>
  <si>
    <t>68</t>
  </si>
  <si>
    <t>735191910</t>
  </si>
  <si>
    <t>Ostatní opravy otopných těles napuštění vody do otopného systému včetně potrubí (bez kotle a ohříváků) otopných těles</t>
  </si>
  <si>
    <t>-1581146748</t>
  </si>
  <si>
    <t>69</t>
  </si>
  <si>
    <t>735192911</t>
  </si>
  <si>
    <t>Ostatní opravy otopných těles zpětná montáž otopných těles článkových litinových</t>
  </si>
  <si>
    <t>722165341</t>
  </si>
  <si>
    <t>763</t>
  </si>
  <si>
    <t>Konstrukce suché výstavby</t>
  </si>
  <si>
    <t>70</t>
  </si>
  <si>
    <t>763121463</t>
  </si>
  <si>
    <t>Stěna předsazená ze sádrokartonových desek s nosnou konstrukcí z ocelových profilů CW, UW dvojitě opláštěná deskami protipožárními DF tl. 2 x 15 mm bez izolace, EI 60, stěna tl. 105 mm, profil 75</t>
  </si>
  <si>
    <t>501286982</t>
  </si>
  <si>
    <t>***1. NP</t>
  </si>
  <si>
    <t xml:space="preserve">"č.m. 136"  (4,47)*1,0</t>
  </si>
  <si>
    <t>71</t>
  </si>
  <si>
    <t>763121712</t>
  </si>
  <si>
    <t>Stěna předsazená ze sádrokartonových desek ostatní konstrukce a práce na předsazených stěnách ze sádrokartonových desek zalomení stěny</t>
  </si>
  <si>
    <t>939242787</t>
  </si>
  <si>
    <t xml:space="preserve">"č.m. 136"  3*1,0+4,47</t>
  </si>
  <si>
    <t>72</t>
  </si>
  <si>
    <t>763121714</t>
  </si>
  <si>
    <t>Stěna předsazená ze sádrokartonových desek ostatní konstrukce a práce na předsazených stěnách ze sádrokartonových desek základní penetrační nátěr</t>
  </si>
  <si>
    <t>-1020945375</t>
  </si>
  <si>
    <t>73</t>
  </si>
  <si>
    <t>763121751</t>
  </si>
  <si>
    <t>Stěna předsazená ze sádrokartonových desek Příplatek k cenám za plochu do 6 m2 jednotlivě</t>
  </si>
  <si>
    <t>-596767173</t>
  </si>
  <si>
    <t>74</t>
  </si>
  <si>
    <t>763131543</t>
  </si>
  <si>
    <t>Podhled ze sádrokartonových desek jednovrstvá zavěšená spodní konstrukce z ocelových profilů CD, UD dvojitě opláštěná deskami protipožárními DF, tl. 2 x 15 mm, bez izolace, EI 60</t>
  </si>
  <si>
    <t>-1113095924</t>
  </si>
  <si>
    <t xml:space="preserve">"č.m. 136"  (3,1)</t>
  </si>
  <si>
    <t>75</t>
  </si>
  <si>
    <t>763131714</t>
  </si>
  <si>
    <t>Podhled ze sádrokartonových desek ostatní práce a konstrukce na podhledech ze sádrokartonových desek základní penetrační nátěr</t>
  </si>
  <si>
    <t>1203352730</t>
  </si>
  <si>
    <t>76</t>
  </si>
  <si>
    <t>763131761</t>
  </si>
  <si>
    <t>Podhled ze sádrokartonových desek Příplatek k cenám za plochu do 3 m2 jednotlivě</t>
  </si>
  <si>
    <t>-280911172</t>
  </si>
  <si>
    <t>77</t>
  </si>
  <si>
    <t>763131765</t>
  </si>
  <si>
    <t>Podhled ze sádrokartonových desek Příplatek k cenám za výšku zavěšení přes 0,5 do 1,0 m</t>
  </si>
  <si>
    <t>317403236</t>
  </si>
  <si>
    <t>78</t>
  </si>
  <si>
    <t>763164518</t>
  </si>
  <si>
    <t>Obklad konstrukcí sádrokartonovými deskami včetně ochranných úhelníků ve tvaru L rozvinuté šíře do 0,4 m, opláštěný deskou protipožární DF, tl. 2 x 15 mm</t>
  </si>
  <si>
    <t>-1273711798</t>
  </si>
  <si>
    <t xml:space="preserve">"úprava nadpraží otvoru pro VZT"  (1,35+0,43)</t>
  </si>
  <si>
    <t>79</t>
  </si>
  <si>
    <t>763171114</t>
  </si>
  <si>
    <t>Instalační technika pro konstrukce ze sádrokartonových desek montáž revizních klapek pro příčky nebo předsazené stěny, velikost přes 0,50 do 0,75 m2</t>
  </si>
  <si>
    <t>1881428385</t>
  </si>
  <si>
    <t xml:space="preserve">"č.m. 136"  1</t>
  </si>
  <si>
    <t>80</t>
  </si>
  <si>
    <t>590301669</t>
  </si>
  <si>
    <t>dvířka revizní protipožární pro stěny a podhledy 800x800mm</t>
  </si>
  <si>
    <t>1675207761</t>
  </si>
  <si>
    <t>81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</si>
  <si>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</si>
  <si>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</si>
  <si>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-843143079</t>
  </si>
  <si>
    <t>82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</si>
  <si>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</si>
  <si>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</si>
  <si>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593228133</t>
  </si>
  <si>
    <t>764</t>
  </si>
  <si>
    <t>Konstrukce klempířské</t>
  </si>
  <si>
    <t>83</t>
  </si>
  <si>
    <t>764002851</t>
  </si>
  <si>
    <t>Demontáž klempířských konstrukcí oplechování parapetů do suti</t>
  </si>
  <si>
    <t>-309258825</t>
  </si>
  <si>
    <t xml:space="preserve">"S19"  0,9</t>
  </si>
  <si>
    <t>84</t>
  </si>
  <si>
    <t>764216641</t>
  </si>
  <si>
    <t>Oplechování parapetů z pozinkovaného plechu s povrchovou úpravou rovných celoplošně lepené, bez rohů rš 160 mm</t>
  </si>
  <si>
    <t>1575781162</t>
  </si>
  <si>
    <t xml:space="preserve">"4. N"  1,2*2</t>
  </si>
  <si>
    <t xml:space="preserve">"5. NP"  3,05</t>
  </si>
  <si>
    <t>85</t>
  </si>
  <si>
    <t>998764103</t>
  </si>
  <si>
    <t>Přesun hmot pro konstrukce klempířské stanovený z hmotnosti přesunovaného materiálu vodorovná dopravní vzdálenost do 50 m v objektech výšky přes 12 do 24 m</t>
  </si>
  <si>
    <t>1681342885</t>
  </si>
  <si>
    <t>86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</si>
  <si>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</si>
  <si>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</si>
  <si>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29841744</t>
  </si>
  <si>
    <t>766</t>
  </si>
  <si>
    <t>Konstrukce truhlářské</t>
  </si>
  <si>
    <t>87</t>
  </si>
  <si>
    <t>766211811R</t>
  </si>
  <si>
    <t>Demontáž madel dřevěných</t>
  </si>
  <si>
    <t>1051240117</t>
  </si>
  <si>
    <t xml:space="preserve">"4. NP_krček"  2,225*2</t>
  </si>
  <si>
    <t>88</t>
  </si>
  <si>
    <t>766621712R</t>
  </si>
  <si>
    <t>Montáž okenních doplňků požární okenní uzávěr</t>
  </si>
  <si>
    <t>-37081880</t>
  </si>
  <si>
    <t xml:space="preserve">"4. NP_405"  2</t>
  </si>
  <si>
    <t xml:space="preserve">"5. NP_"  3</t>
  </si>
  <si>
    <t>89</t>
  </si>
  <si>
    <t>549131109</t>
  </si>
  <si>
    <t>kování požární uzávěr ventilační okenní typ RWA100NT</t>
  </si>
  <si>
    <t>601250058</t>
  </si>
  <si>
    <t>Poznámka k položce:_x000d_
Rozsah dodávky:_x000d_
1 pohon vřetena E 250 NT_x000d_
1 konzole_x000d_
1 svěrník_x000d_
1 úhelník_x000d_
1 pružina_x000d_
1 rohový převod_x000d_
1 vedení tyče_x000d_
1 zamykání_x000d_
1 přídavný úhelník</t>
  </si>
  <si>
    <t>90</t>
  </si>
  <si>
    <t>766622131</t>
  </si>
  <si>
    <t>Montáž oken plastových včetně montáže rámu plochy přes 1 m2 otevíravých do zdiva, výšky do 1,5 m</t>
  </si>
  <si>
    <t>-1734140023</t>
  </si>
  <si>
    <t>***sestava okna:</t>
  </si>
  <si>
    <t xml:space="preserve">"4. NP_2 ks"  (1,2*1,5)*2</t>
  </si>
  <si>
    <t>91</t>
  </si>
  <si>
    <t>611400518</t>
  </si>
  <si>
    <t>okno plastové otevíravé/sklopné dvojsklo přes plochu 1m2 do v 1,5m</t>
  </si>
  <si>
    <t>1371030170</t>
  </si>
  <si>
    <t>Poznámka k položce:_x000d_
 materiál PVC: ISO 1163-PVC-U, EDLP,082-25-T23 (označení materiálu dle ČSN EN ISO 1163_x000d_
ovládání oken ve 4.NP bude klikou tzv. čtyřpolohové – poloha zavřeno, otevřeno, ventilace s vyklopením okna, mikroventilace</t>
  </si>
  <si>
    <t>92</t>
  </si>
  <si>
    <t>766622135</t>
  </si>
  <si>
    <t>Montáž oken plastových včetně montáže rámu plochy přes 1 m2 otevíravých do celostěnových panelů nebo ocelových rámů, výšky do 1,5 m</t>
  </si>
  <si>
    <t>994049017</t>
  </si>
  <si>
    <t xml:space="preserve">"5. NP_3 ks"  (0,9*1,3)*3</t>
  </si>
  <si>
    <t>93</t>
  </si>
  <si>
    <t>611400519</t>
  </si>
  <si>
    <t>okno plastové sklopné dvojsklo přes plochu 1m2 do v 1,5m</t>
  </si>
  <si>
    <t>12503731</t>
  </si>
  <si>
    <t xml:space="preserve">Poznámka k položce:_x000d_
materiál PVC: ISO 1163-PVC-U, EDLP,082-25-T23 (označení materiálu dle ČSN EN ISO 1163-1)_x000d_
_x000d_
</t>
  </si>
  <si>
    <t>94</t>
  </si>
  <si>
    <t>766623911</t>
  </si>
  <si>
    <t>Oprava oken dřevěných zdvojených s otevíravými a sklápěcími křídly zatmelením</t>
  </si>
  <si>
    <t>1435880411</t>
  </si>
  <si>
    <t xml:space="preserve">"4. NP_2 ks"  (0,9*0,9)*2</t>
  </si>
  <si>
    <t>95</t>
  </si>
  <si>
    <t>766623912</t>
  </si>
  <si>
    <t>Oprava oken dřevěných zdvojených s otevíravými a sklápěcími křídly s výměnou kování</t>
  </si>
  <si>
    <t>1365990109</t>
  </si>
  <si>
    <t>96</t>
  </si>
  <si>
    <t>54913500</t>
  </si>
  <si>
    <t>kování okenní vrchní rukojeť kyvných oken K417</t>
  </si>
  <si>
    <t>731671500</t>
  </si>
  <si>
    <t xml:space="preserve">"4. NP_2 ks"  2</t>
  </si>
  <si>
    <t>97</t>
  </si>
  <si>
    <t>766625912</t>
  </si>
  <si>
    <t>Oprava oken dřevěných zdvojených přihoblování okenních křídel v polodrážce zdvojených</t>
  </si>
  <si>
    <t>-1207337394</t>
  </si>
  <si>
    <t xml:space="preserve">"4. NP_2 ks"  (0,9*4)*2</t>
  </si>
  <si>
    <t>98</t>
  </si>
  <si>
    <t>766629213</t>
  </si>
  <si>
    <t>Montáž oken. Příplatek k cenám za tepelnou izolaci mezi ostěním a rámem okna při rovném ostění, připojovací spára tl. do 15 mm, fólie</t>
  </si>
  <si>
    <t>1679445748</t>
  </si>
  <si>
    <t xml:space="preserve">"4. NP_2 ks"  (1,2*2+1,5*2)*2</t>
  </si>
  <si>
    <t xml:space="preserve">"5. NP_3 ks"  (2,7*2+1,3*2)</t>
  </si>
  <si>
    <t>99</t>
  </si>
  <si>
    <t>766660022</t>
  </si>
  <si>
    <t>Montáž dveřních křídel dřevěných nebo plastových otevíravých do ocelové zárubně protipožárních jednokřídlových, šířky přes 800 mm</t>
  </si>
  <si>
    <t>-1054330461</t>
  </si>
  <si>
    <t>100</t>
  </si>
  <si>
    <t>61165349</t>
  </si>
  <si>
    <t>dveře jednokřídlé dřevotřískové protipožární EI (EW) 30 D3 povrch lakovaný částečně prosklené 900x1970/2100mm</t>
  </si>
  <si>
    <t>1775122882</t>
  </si>
  <si>
    <t>101</t>
  </si>
  <si>
    <t>766660731</t>
  </si>
  <si>
    <t>Montáž dveřních doplňků dveřního kování bezpečnostního zámku</t>
  </si>
  <si>
    <t>913482919</t>
  </si>
  <si>
    <t>102</t>
  </si>
  <si>
    <t>54924006</t>
  </si>
  <si>
    <t>zámek zadlabací 190/140/20 P cylinder</t>
  </si>
  <si>
    <t>1019216605</t>
  </si>
  <si>
    <t>103</t>
  </si>
  <si>
    <t>54914122</t>
  </si>
  <si>
    <t>kování bezpečnostní, klika-klika R4/O OFFICE</t>
  </si>
  <si>
    <t>-915675764</t>
  </si>
  <si>
    <t>104</t>
  </si>
  <si>
    <t>766661911</t>
  </si>
  <si>
    <t>Oprava dveřních křídel dřevěných z měkkého dřeva zatmelením</t>
  </si>
  <si>
    <t>787279441</t>
  </si>
  <si>
    <t xml:space="preserve">"5. NP"  0,8*1,97</t>
  </si>
  <si>
    <t>105</t>
  </si>
  <si>
    <t>766663921R</t>
  </si>
  <si>
    <t xml:space="preserve">Oprava dveřních křídel dřevěných seřízenímí závěsů </t>
  </si>
  <si>
    <t>-1368270669</t>
  </si>
  <si>
    <t>106</t>
  </si>
  <si>
    <t>766699761</t>
  </si>
  <si>
    <t>Montáž ostatních truhlářských konstrukcí překrytí spár stěn lištou plochou</t>
  </si>
  <si>
    <t>1611857507</t>
  </si>
  <si>
    <t xml:space="preserve">"5. NP_3 ks"  (0,9*2+1,3*2)*3</t>
  </si>
  <si>
    <t>107</t>
  </si>
  <si>
    <t>611002685</t>
  </si>
  <si>
    <t>krycí lišta - bílá 2,5m</t>
  </si>
  <si>
    <t>317701551</t>
  </si>
  <si>
    <t>24*0,25 'Přepočtené koeficientem množství</t>
  </si>
  <si>
    <t>108</t>
  </si>
  <si>
    <t>998766103</t>
  </si>
  <si>
    <t>Přesun hmot pro konstrukce truhlářské stanovený z hmotnosti přesunovaného materiálu vodorovná dopravní vzdálenost do 50 m v objektech výšky přes 12 do 24 m</t>
  </si>
  <si>
    <t>-1523935486</t>
  </si>
  <si>
    <t>109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</si>
  <si>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</si>
  <si>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</si>
  <si>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-1369455116</t>
  </si>
  <si>
    <t>767</t>
  </si>
  <si>
    <t>Konstrukce zámečnické</t>
  </si>
  <si>
    <t>110</t>
  </si>
  <si>
    <t>767581802</t>
  </si>
  <si>
    <t>Demontáž podhledů lamel</t>
  </si>
  <si>
    <t>1064595947</t>
  </si>
  <si>
    <t xml:space="preserve">"4. NP"  2,14*2,225</t>
  </si>
  <si>
    <t>111</t>
  </si>
  <si>
    <t>767583341</t>
  </si>
  <si>
    <t>Montáž kovových podhledů lamelových šířky 150, plochy do 10 m2</t>
  </si>
  <si>
    <t>23657066</t>
  </si>
  <si>
    <t>***zpětná montáž stáv. podhledu</t>
  </si>
  <si>
    <t xml:space="preserve">"4. NP"  1,94*2,1</t>
  </si>
  <si>
    <t>112</t>
  </si>
  <si>
    <t>767647911</t>
  </si>
  <si>
    <t>Oprava a údržba dveří výměna zámku</t>
  </si>
  <si>
    <t>1643295259</t>
  </si>
  <si>
    <t xml:space="preserve">"5. NP_střecha"  1</t>
  </si>
  <si>
    <t>113</t>
  </si>
  <si>
    <t>54924019</t>
  </si>
  <si>
    <t>zámek zadlabací 5140/20PPN 1/2 - protipožární</t>
  </si>
  <si>
    <t>1255108552</t>
  </si>
  <si>
    <t>114</t>
  </si>
  <si>
    <t>767647912</t>
  </si>
  <si>
    <t>Oprava a údržba dveří výměna klik se štítky</t>
  </si>
  <si>
    <t>sada</t>
  </si>
  <si>
    <t>-372155963</t>
  </si>
  <si>
    <t>115</t>
  </si>
  <si>
    <t>54914639</t>
  </si>
  <si>
    <t>panikové kování dveřní vrchní kování včetně štítu klika-madlo nerez</t>
  </si>
  <si>
    <t>-256417553</t>
  </si>
  <si>
    <t>116</t>
  </si>
  <si>
    <t>767647915</t>
  </si>
  <si>
    <t>Oprava a údržba dveří výměna samozavírače, se seřízením horního</t>
  </si>
  <si>
    <t>1412178228</t>
  </si>
  <si>
    <t xml:space="preserve">"5. NP_"  1</t>
  </si>
  <si>
    <t>117</t>
  </si>
  <si>
    <t>549131199</t>
  </si>
  <si>
    <t>kování požární uzávěr ventilační dveřní typ RWAK60</t>
  </si>
  <si>
    <t>-2069556592</t>
  </si>
  <si>
    <t xml:space="preserve">Poznámka k položce:_x000d_
vč. konzole_x000d_
</t>
  </si>
  <si>
    <t>118</t>
  </si>
  <si>
    <t>5491311092</t>
  </si>
  <si>
    <t>kování požární uzávěr dveříí typ - řídící modul</t>
  </si>
  <si>
    <t>-1172985273</t>
  </si>
  <si>
    <t xml:space="preserve">"5. NP"  1</t>
  </si>
  <si>
    <t>119</t>
  </si>
  <si>
    <t>767995114</t>
  </si>
  <si>
    <t>Montáž ostatních atypických zámečnických konstrukcí hmotnosti přes 20 do 50 kg</t>
  </si>
  <si>
    <t>kg</t>
  </si>
  <si>
    <t>-1963527591</t>
  </si>
  <si>
    <t>***svařenec pro VZT ve stěně 3 ks</t>
  </si>
  <si>
    <t xml:space="preserve">"L100/65/7"  (0,72*4)*0,00877*3*1000</t>
  </si>
  <si>
    <t xml:space="preserve">"Pl.80/10"  (0,52*4)*3*0,00628*1000</t>
  </si>
  <si>
    <t>***úprava nadpraží otvoru pro VZT</t>
  </si>
  <si>
    <t xml:space="preserve">"UE120"  1,35*0,014*1000</t>
  </si>
  <si>
    <t xml:space="preserve">"Pl.80/15"  0,45*0,00942*1000</t>
  </si>
  <si>
    <t xml:space="preserve">"L60/60/6"  (0,9*4)*0,00542*1000</t>
  </si>
  <si>
    <t xml:space="preserve">"tyč D12"  (1,0*8)*0,000888*1000</t>
  </si>
  <si>
    <t xml:space="preserve">"5. NP_úprava rámu kopilitu"  3,05*0,0084*1000</t>
  </si>
  <si>
    <t>120</t>
  </si>
  <si>
    <t>13010524</t>
  </si>
  <si>
    <t>úhelník ocelový nerovnostranný jakost 11 375 100x65x7mm</t>
  </si>
  <si>
    <t>-2142340545</t>
  </si>
  <si>
    <t xml:space="preserve">"L100/65/7"  (0,72*4)*0,00877*3*1,09</t>
  </si>
  <si>
    <t>121</t>
  </si>
  <si>
    <t>13010272</t>
  </si>
  <si>
    <t>tyč ocelová plochá jakost 11 375 80x10mm</t>
  </si>
  <si>
    <t>-1637352190</t>
  </si>
  <si>
    <t xml:space="preserve">"Pl.80/10"  (0,52*4)*0,00628*3</t>
  </si>
  <si>
    <t>122</t>
  </si>
  <si>
    <t>13010912</t>
  </si>
  <si>
    <t>ocel profilová UE 120 jakost 11 375</t>
  </si>
  <si>
    <t>-844746413</t>
  </si>
  <si>
    <t xml:space="preserve">"UE120"  1,35*0,014*1,09</t>
  </si>
  <si>
    <t>123</t>
  </si>
  <si>
    <t>13010814</t>
  </si>
  <si>
    <t>ocel profilová UPN 80 jakost 11 375</t>
  </si>
  <si>
    <t>1890656551</t>
  </si>
  <si>
    <t xml:space="preserve">"5. NP_úprava rámu kopilitu"  3,05*0,0084*1,09</t>
  </si>
  <si>
    <t>124</t>
  </si>
  <si>
    <t>13010228</t>
  </si>
  <si>
    <t>tyč ocelová plochá jakost 11 375 50x15mm</t>
  </si>
  <si>
    <t>-47496652</t>
  </si>
  <si>
    <t xml:space="preserve">"Pl.80/15"  0,45*0,00942*1,09</t>
  </si>
  <si>
    <t>125</t>
  </si>
  <si>
    <t>13010424</t>
  </si>
  <si>
    <t>úhelník ocelový rovnostranný jakost 11 375 60x60x6mm</t>
  </si>
  <si>
    <t>1500865916</t>
  </si>
  <si>
    <t xml:space="preserve">"L60/60/6"  (0,9*4)*0,00542*1,09</t>
  </si>
  <si>
    <t>126</t>
  </si>
  <si>
    <t>13010012</t>
  </si>
  <si>
    <t>tyč ocelová kruhová jakost 11 375 D 12mm</t>
  </si>
  <si>
    <t>-853741543</t>
  </si>
  <si>
    <t xml:space="preserve">"tyč D12"  (1,0*8)*0,000888*1,09</t>
  </si>
  <si>
    <t>127</t>
  </si>
  <si>
    <t>767996802</t>
  </si>
  <si>
    <t>Demontáž ostatních zámečnických konstrukcí o hmotnosti jednotlivých dílů rozebráním přes 50 do 100 kg</t>
  </si>
  <si>
    <t>-122242841</t>
  </si>
  <si>
    <t xml:space="preserve">"S03_mříž"  2,8*2,8*8</t>
  </si>
  <si>
    <t xml:space="preserve">"rám kopilit_4. NP"  (9,45*2)*4,47</t>
  </si>
  <si>
    <t xml:space="preserve">"rám kopilit_5. NP"  (3,05*3)*4,47</t>
  </si>
  <si>
    <t>128</t>
  </si>
  <si>
    <t>998767103</t>
  </si>
  <si>
    <t>Přesun hmot pro zámečnické konstrukce stanovený z hmotnosti přesunovaného materiálu vodorovná dopravní vzdálenost do 50 m v objektech výšky přes 12 do 24 m</t>
  </si>
  <si>
    <t>-583825744</t>
  </si>
  <si>
    <t>129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</si>
  <si>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</si>
  <si>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</si>
  <si>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1467554215</t>
  </si>
  <si>
    <t>771</t>
  </si>
  <si>
    <t>Podlahy z dlaždic</t>
  </si>
  <si>
    <t>130</t>
  </si>
  <si>
    <t>771111011</t>
  </si>
  <si>
    <t>Příprava podkladu před provedením dlažby vysátí podlah</t>
  </si>
  <si>
    <t>-2052700868</t>
  </si>
  <si>
    <t>131</t>
  </si>
  <si>
    <t>771121011</t>
  </si>
  <si>
    <t>Příprava podkladu před provedením dlažby nátěr penetrační na podlahu</t>
  </si>
  <si>
    <t>1963395737</t>
  </si>
  <si>
    <t>132</t>
  </si>
  <si>
    <t>771151012</t>
  </si>
  <si>
    <t>Příprava podkladu před provedením dlažby samonivelační stěrka min.pevnosti 20 MPa, tloušťky přes 3 do 5 mm</t>
  </si>
  <si>
    <t>959706053</t>
  </si>
  <si>
    <t>133</t>
  </si>
  <si>
    <t>771161021</t>
  </si>
  <si>
    <t>Příprava podkladu před provedením dlažby montáž profilu ukončujícího profilu pro plynulý přechod (dlažba-koberec apod.)</t>
  </si>
  <si>
    <t>-567667859</t>
  </si>
  <si>
    <t xml:space="preserve">"4. NP"  1,16+1,1</t>
  </si>
  <si>
    <t>134</t>
  </si>
  <si>
    <t>55343110</t>
  </si>
  <si>
    <t>profil přechodový Al narážecí 30mm stříbro</t>
  </si>
  <si>
    <t>-191256745</t>
  </si>
  <si>
    <t>2,26*1,1 'Přepočtené koeficientem množství</t>
  </si>
  <si>
    <t>135</t>
  </si>
  <si>
    <t>771474112</t>
  </si>
  <si>
    <t>Montáž soklů z dlaždic keramických lepených flexibilním lepidlem rovných, výšky přes 65 do 90 mm</t>
  </si>
  <si>
    <t>1798153814</t>
  </si>
  <si>
    <t xml:space="preserve">"spoj.krček"  (7,52)-1,1</t>
  </si>
  <si>
    <t>136</t>
  </si>
  <si>
    <t>59761427</t>
  </si>
  <si>
    <t>dlažba keramická slinutá hladká do interiéru i exteriéru pro vysoké mechanické namáhání přes 85 do 100ks/m2</t>
  </si>
  <si>
    <t>-137221133</t>
  </si>
  <si>
    <t>6,42*0,11 'Přepočtené koeficientem množství</t>
  </si>
  <si>
    <t>137</t>
  </si>
  <si>
    <t>771571810</t>
  </si>
  <si>
    <t>Demontáž podlah z dlaždic keramických kladených do malty</t>
  </si>
  <si>
    <t>-736988710</t>
  </si>
  <si>
    <t xml:space="preserve">"spoj.krček"  (2,1*1,94)</t>
  </si>
  <si>
    <t>138</t>
  </si>
  <si>
    <t>771573121</t>
  </si>
  <si>
    <t>Montáž podlah z dlaždic keramických lepených standardním lepidlem hladkých přes 85 do 100 ks/m2</t>
  </si>
  <si>
    <t>228110584</t>
  </si>
  <si>
    <t>139</t>
  </si>
  <si>
    <t>1146421822</t>
  </si>
  <si>
    <t>4,422*1,1 'Přepočtené koeficientem množství</t>
  </si>
  <si>
    <t>140</t>
  </si>
  <si>
    <t>998771103</t>
  </si>
  <si>
    <t>Přesun hmot pro podlahy z dlaždic stanovený z hmotnosti přesunovaného materiálu vodorovná dopravní vzdálenost do 50 m v objektech výšky přes 12 do 24 m</t>
  </si>
  <si>
    <t>-40054715</t>
  </si>
  <si>
    <t>141</t>
  </si>
  <si>
    <t>998771181</t>
  </si>
  <si>
    <t>Přesun hmot pro podlahy z dlaždic stanovený z hmotnosti přesunovaného materiálu Příplatek k ceně za přesun prováděný bez použití mechanizace pro jakoukoliv výšku objektu</t>
  </si>
  <si>
    <t>1802434755</t>
  </si>
  <si>
    <t>783</t>
  </si>
  <si>
    <t>Dokončovací práce - nátěry</t>
  </si>
  <si>
    <t>142</t>
  </si>
  <si>
    <t>783101401</t>
  </si>
  <si>
    <t>Příprava podkladu truhlářských konstrukcí před provedením nátěru ometení</t>
  </si>
  <si>
    <t>-143297240</t>
  </si>
  <si>
    <t>143</t>
  </si>
  <si>
    <t>783106807</t>
  </si>
  <si>
    <t>Odstranění nátěrů z truhlářských konstrukcí odstraňovačem nátěrů s obroušením</t>
  </si>
  <si>
    <t>-11745273</t>
  </si>
  <si>
    <t>144</t>
  </si>
  <si>
    <t>783114101</t>
  </si>
  <si>
    <t>Základní nátěr truhlářských konstrukcí jednonásobný syntetický</t>
  </si>
  <si>
    <t>136763639</t>
  </si>
  <si>
    <t xml:space="preserve">"4. NP_okno_2 ks"  ((0,9*4)*2)*4*1,1</t>
  </si>
  <si>
    <t xml:space="preserve">"5. NP_dveře 1 ks"  0,8*1,97*2</t>
  </si>
  <si>
    <t>145</t>
  </si>
  <si>
    <t>783117101</t>
  </si>
  <si>
    <t>Krycí nátěr truhlářských konstrukcí jednonásobný syntetický</t>
  </si>
  <si>
    <t>807361685</t>
  </si>
  <si>
    <t>146</t>
  </si>
  <si>
    <t>783122131</t>
  </si>
  <si>
    <t>Tmelení truhlářských konstrukcí plošné (plné) včetně přebroušení tmelených míst, tmelem disperzním akrylátovým nebo latexovým</t>
  </si>
  <si>
    <t>-1752002133</t>
  </si>
  <si>
    <t>147</t>
  </si>
  <si>
    <t>783301303</t>
  </si>
  <si>
    <t>Příprava podkladu zámečnických konstrukcí před provedením nátěru odrezivění odrezovačem bezoplachovým</t>
  </si>
  <si>
    <t>-1399161088</t>
  </si>
  <si>
    <t>148</t>
  </si>
  <si>
    <t>783301311</t>
  </si>
  <si>
    <t>Příprava podkladu zámečnických konstrukcí před provedením nátěru odmaštění odmašťovačem vodou ředitelným</t>
  </si>
  <si>
    <t>1034073110</t>
  </si>
  <si>
    <t>149</t>
  </si>
  <si>
    <t>783301401</t>
  </si>
  <si>
    <t>Příprava podkladu zámečnických konstrukcí před provedením nátěru ometení</t>
  </si>
  <si>
    <t>-557052171</t>
  </si>
  <si>
    <t>150</t>
  </si>
  <si>
    <t>783314201</t>
  </si>
  <si>
    <t>Základní antikorozní nátěr zámečnických konstrukcí jednonásobný syntetický standardní</t>
  </si>
  <si>
    <t>1202549338</t>
  </si>
  <si>
    <t xml:space="preserve">"L100/65/7"  (0,72*4)*(0,1*2+0,65*2)*3</t>
  </si>
  <si>
    <t xml:space="preserve">"Pl.80/10"  (0,52*4)*(0,08*2+0,01*2)*3</t>
  </si>
  <si>
    <t xml:space="preserve">"UE120"  1,35*(0,12*2+0,06*4)</t>
  </si>
  <si>
    <t xml:space="preserve">"Pl.80/15"  0,45*(0,08*2+0,015*2)</t>
  </si>
  <si>
    <t xml:space="preserve">"L60/60/6"  (0,9*4)*(0,06*4)</t>
  </si>
  <si>
    <t xml:space="preserve">"tyč D12"  (2*PI*0,006*0,006+2*PI*0,006*1,0)*8</t>
  </si>
  <si>
    <t xml:space="preserve">"zárubeň"  (0,6+2,1*2)*0,35</t>
  </si>
  <si>
    <t xml:space="preserve">"5. NP_úprava rámu kopilitu_U80"  3,05*0,32</t>
  </si>
  <si>
    <t>151</t>
  </si>
  <si>
    <t>783317101</t>
  </si>
  <si>
    <t>Krycí nátěr (email) zámečnických konstrukcí jednonásobný syntetický standardní</t>
  </si>
  <si>
    <t>1118887125</t>
  </si>
  <si>
    <t>152</t>
  </si>
  <si>
    <t>783401311</t>
  </si>
  <si>
    <t>Příprava podkladu klempířských konstrukcí před provedením nátěru odmaštěním odmašťovačem vodou ředitelným</t>
  </si>
  <si>
    <t>-85348044</t>
  </si>
  <si>
    <t>153</t>
  </si>
  <si>
    <t>783401401</t>
  </si>
  <si>
    <t>Příprava podkladu klempířských konstrukcí před provedením nátěru ometením</t>
  </si>
  <si>
    <t>-1081118369</t>
  </si>
  <si>
    <t>154</t>
  </si>
  <si>
    <t>783414201</t>
  </si>
  <si>
    <t>Základní antikorozní nátěr klempířských konstrukcí jednonásobný syntetický standardní</t>
  </si>
  <si>
    <t>199213002</t>
  </si>
  <si>
    <t xml:space="preserve">"5. NP_stáv oplechování"  1,0</t>
  </si>
  <si>
    <t>155</t>
  </si>
  <si>
    <t>783417101</t>
  </si>
  <si>
    <t>Krycí nátěr (email) klempířských konstrukcí jednonásobný syntetický standardní</t>
  </si>
  <si>
    <t>1265897803</t>
  </si>
  <si>
    <t>156</t>
  </si>
  <si>
    <t>783801505</t>
  </si>
  <si>
    <t>Příprava podkladu omítek před provedením nátěru omytí s odmaštěním a následným opláchnutím</t>
  </si>
  <si>
    <t>395965032</t>
  </si>
  <si>
    <t>157</t>
  </si>
  <si>
    <t>783826301</t>
  </si>
  <si>
    <t>Nátěr omítek se schopností překlenutí trhlin elastický (trvale pružný) akrylátový</t>
  </si>
  <si>
    <t>-1857409200</t>
  </si>
  <si>
    <t xml:space="preserve">"S06"  17,2*1,5</t>
  </si>
  <si>
    <t>784</t>
  </si>
  <si>
    <t>Dokončovací práce - malby a tapety</t>
  </si>
  <si>
    <t>158</t>
  </si>
  <si>
    <t>784111001</t>
  </si>
  <si>
    <t>Oprášení (ometení) podkladu v místnostech výšky do 3,80 m</t>
  </si>
  <si>
    <t>833264464</t>
  </si>
  <si>
    <t xml:space="preserve">"nové omítky"  21,767</t>
  </si>
  <si>
    <t xml:space="preserve">"opravy omítek"  171,602</t>
  </si>
  <si>
    <t xml:space="preserve">"SDK"  4,47+7,47+3,1</t>
  </si>
  <si>
    <t>159</t>
  </si>
  <si>
    <t>784121001</t>
  </si>
  <si>
    <t>Oškrabání malby v místnostech výšky do 3,80 m</t>
  </si>
  <si>
    <t>1408755091</t>
  </si>
  <si>
    <t>160</t>
  </si>
  <si>
    <t>784121011</t>
  </si>
  <si>
    <t>Rozmývání podkladu po oškrabání malby v místnostech výšky do 3,80 m</t>
  </si>
  <si>
    <t>2100430826</t>
  </si>
  <si>
    <t>161</t>
  </si>
  <si>
    <t>784181111</t>
  </si>
  <si>
    <t>Penetrace podkladu jednonásobná základní silikátová v místnostech výšky do 3,80 m</t>
  </si>
  <si>
    <t>1931625427</t>
  </si>
  <si>
    <t>162</t>
  </si>
  <si>
    <t>784221101</t>
  </si>
  <si>
    <t>Malby z malířských směsí otěruvzdorných za sucha dvojnásobné, bílé za sucha otěruvzdorné dobře v místnostech výšky do 3,80 m</t>
  </si>
  <si>
    <t>-141447259</t>
  </si>
  <si>
    <t>HZS</t>
  </si>
  <si>
    <t>Hodinové zúčtovací sazby</t>
  </si>
  <si>
    <t>163</t>
  </si>
  <si>
    <t>HZS1291</t>
  </si>
  <si>
    <t>Hodinové zúčtovací sazby profesí HSV zemní a pomocné práce pomocný stavební dělník</t>
  </si>
  <si>
    <t>hod</t>
  </si>
  <si>
    <t>512</t>
  </si>
  <si>
    <t>7403379</t>
  </si>
  <si>
    <t xml:space="preserve">"Demontáž vybavenosti v místnosti S 19"  5</t>
  </si>
  <si>
    <t xml:space="preserve">"Demontáž vybavenosti v místnosti S 02"  5</t>
  </si>
  <si>
    <t xml:space="preserve">"Demontáž vybavenosti v místnosti S 03"  5</t>
  </si>
  <si>
    <t xml:space="preserve">"Demontáž vybavenosti v místnosti S 04"  5</t>
  </si>
  <si>
    <t xml:space="preserve">"Demontáž vybavenosti v místnosti S 10"  5</t>
  </si>
  <si>
    <t xml:space="preserve">"Demontáž vybavenosti v místnosti  136"  5</t>
  </si>
  <si>
    <t>VRN</t>
  </si>
  <si>
    <t>Vedlejší rozpočtové náklady</t>
  </si>
  <si>
    <t>VRN1</t>
  </si>
  <si>
    <t>Průzkumné, geodetické a projektové práce</t>
  </si>
  <si>
    <t>164</t>
  </si>
  <si>
    <t>013254000</t>
  </si>
  <si>
    <t>Dokumentace skutečného provedení stavby</t>
  </si>
  <si>
    <t>soub.</t>
  </si>
  <si>
    <t>1024</t>
  </si>
  <si>
    <t>125861570</t>
  </si>
  <si>
    <t>Poznámka k položce:_x000d_
Součástí dodávky je předání kompletní dokumentace skutečného provedení stavby objednateli.</t>
  </si>
  <si>
    <t>VRN3</t>
  </si>
  <si>
    <t>Zařízení staveniště</t>
  </si>
  <si>
    <t>165</t>
  </si>
  <si>
    <t>030001000</t>
  </si>
  <si>
    <t>2122155997</t>
  </si>
  <si>
    <t>VRN4</t>
  </si>
  <si>
    <t>Inženýrská činnost</t>
  </si>
  <si>
    <t>166</t>
  </si>
  <si>
    <t>045002000</t>
  </si>
  <si>
    <t>Kompletační a koordinační činnost</t>
  </si>
  <si>
    <t>-1929569216</t>
  </si>
  <si>
    <t>VRN6</t>
  </si>
  <si>
    <t>Územní vlivy</t>
  </si>
  <si>
    <t>167</t>
  </si>
  <si>
    <t>060001000</t>
  </si>
  <si>
    <t>1041670052</t>
  </si>
  <si>
    <t>VRN7</t>
  </si>
  <si>
    <t>Provozní vlivy</t>
  </si>
  <si>
    <t>168</t>
  </si>
  <si>
    <t>070001000</t>
  </si>
  <si>
    <t>-734435158</t>
  </si>
  <si>
    <t>VRN9</t>
  </si>
  <si>
    <t>Ostatní náklady</t>
  </si>
  <si>
    <t>169</t>
  </si>
  <si>
    <t>092203000</t>
  </si>
  <si>
    <t>Náklady na zaškolení</t>
  </si>
  <si>
    <t>799526358</t>
  </si>
  <si>
    <t>412.2 - Elektroinstalace</t>
  </si>
  <si>
    <t>Josef Ottl</t>
  </si>
  <si>
    <t xml:space="preserve">    741 - Elektroinstalace - silnoproud</t>
  </si>
  <si>
    <t>971033251</t>
  </si>
  <si>
    <t>Vybourání otvorů ve zdivu základovém nebo nadzákladovém z cihel, tvárnic, příčkovek z cihel pálených na maltu vápennou nebo vápenocementovou plochy do 0,0225 m2, tl. do 450 mm</t>
  </si>
  <si>
    <t>1517115616</t>
  </si>
  <si>
    <t>971042151</t>
  </si>
  <si>
    <t>Vybourání otvorů v betonových příčkách a zdech základových nebo nadzákladových průměru profilu do 60 mm, tl. do 450 mm</t>
  </si>
  <si>
    <t>1399290986</t>
  </si>
  <si>
    <t>974082112</t>
  </si>
  <si>
    <t>Vysekání rýh pro vodiče v omítce vápenné nebo vápenocementové stěn, šířky do 30 mm</t>
  </si>
  <si>
    <t>2145004001</t>
  </si>
  <si>
    <t>974049133</t>
  </si>
  <si>
    <t>Vysekání rýh v betonových zdech do hl. 50 mm a šířky do 100 mm</t>
  </si>
  <si>
    <t>855578000</t>
  </si>
  <si>
    <t>1744886667</t>
  </si>
  <si>
    <t>-2077807575</t>
  </si>
  <si>
    <t>1144824560</t>
  </si>
  <si>
    <t>0,549*19 'Přepočtené koeficientem množství</t>
  </si>
  <si>
    <t>-1986540761</t>
  </si>
  <si>
    <t>741</t>
  </si>
  <si>
    <t>Elektroinstalace - silnoproud</t>
  </si>
  <si>
    <t>741112333</t>
  </si>
  <si>
    <t>Montáž krabic pancéřových bez napojení na trubky a lišty a demontáže a montáže víčka rozvodek se zapojením vodičů na svorkovnici kovových čtyřhranných s ochrannou svorkou, vel. 180x180 mm</t>
  </si>
  <si>
    <t>2146996747</t>
  </si>
  <si>
    <t>345HLK9124P</t>
  </si>
  <si>
    <t xml:space="preserve">krabice plastová požárně odolná oranž IP66_x000d_
</t>
  </si>
  <si>
    <t>560022136</t>
  </si>
  <si>
    <t>741120001</t>
  </si>
  <si>
    <t>Montáž vodičů izolovaných měděných bez ukončení uložených pod omítku plných a laněných (např. CY), průřezu žíly 0,35 až 6 mm2</t>
  </si>
  <si>
    <t>1906857469</t>
  </si>
  <si>
    <t>34140844</t>
  </si>
  <si>
    <t>vodič izolovaný s Cu jádrem 6mm2 (H07V-U)</t>
  </si>
  <si>
    <t>-1223110928</t>
  </si>
  <si>
    <t>741120201</t>
  </si>
  <si>
    <t>Montáž vodičů izolovaných měděných bez ukončení uložených volně plných a laněných s PVC pláštěm, bezhalogenových, ohniodolných (např. CY, CHAH-V) průřezu žíly 1,5 až 16 mm2</t>
  </si>
  <si>
    <t>325161059</t>
  </si>
  <si>
    <t>-1077545376</t>
  </si>
  <si>
    <t>741120301</t>
  </si>
  <si>
    <t>Montáž vodičů izolovaných měděných bez ukončení uložených pevně plných a laněných s PVC pláštěm, bezhalogenových, ohniodolných (např. CY, CHAH-V) průřezu žíly 0,55 až 16 mm2</t>
  </si>
  <si>
    <t>277368092</t>
  </si>
  <si>
    <t>-1333978741</t>
  </si>
  <si>
    <t>741122015</t>
  </si>
  <si>
    <t>Montáž kabelů měděných bez ukončení uložených pod omítku plných kulatých (např. CYKY), počtu a průřezu žil 3x1,5 mm2</t>
  </si>
  <si>
    <t>996194438</t>
  </si>
  <si>
    <t>3451231759</t>
  </si>
  <si>
    <t>KABEL PRAFLADUR-J 3X1,5 RE P90-R</t>
  </si>
  <si>
    <t>-550316937</t>
  </si>
  <si>
    <t>741122031</t>
  </si>
  <si>
    <t>Montáž kabelů měděných bez ukončení uložených pod omítku plných kulatých (např. CYKY), počtu a průřezu žil 5x1,5 až 2,5 mm2</t>
  </si>
  <si>
    <t>1231654537</t>
  </si>
  <si>
    <t>3451352276</t>
  </si>
  <si>
    <t>KABEL PRAFLADUR-J 5x1,5 RE P90-R</t>
  </si>
  <si>
    <t>-23031524</t>
  </si>
  <si>
    <t>1099340782</t>
  </si>
  <si>
    <t>3451304616</t>
  </si>
  <si>
    <t>KABEL PRAFLADUR-J 5X2,5 RE P90-R</t>
  </si>
  <si>
    <t>619243535</t>
  </si>
  <si>
    <t>741122211</t>
  </si>
  <si>
    <t>Montáž kabelů měděných bez ukončení uložených volně nebo v liště plných kulatých (např. CYKY) počtu a průřezu žil 3x1,5 až 6 mm2</t>
  </si>
  <si>
    <t>-447097049</t>
  </si>
  <si>
    <t>293600236</t>
  </si>
  <si>
    <t>741122214</t>
  </si>
  <si>
    <t>Montáž kabelů měděných bez ukončení uložených volně nebo v liště plných kulatých (např. CYKY) počtu a průřezu žil 3x25 až 35 mm2</t>
  </si>
  <si>
    <t>-42830507</t>
  </si>
  <si>
    <t>3451231760</t>
  </si>
  <si>
    <t>KABEL PRAFLADUR-J 3X2,5 RE P90-R</t>
  </si>
  <si>
    <t>724135074</t>
  </si>
  <si>
    <t>741122231</t>
  </si>
  <si>
    <t>Montáž kabelů měděných bez ukončení uložených volně nebo v liště plných kulatých (např. CYKY) počtu a průřezu žil 5x1,5 až 2,5 mm2</t>
  </si>
  <si>
    <t>-1168553843</t>
  </si>
  <si>
    <t>-346338917</t>
  </si>
  <si>
    <t>741122611</t>
  </si>
  <si>
    <t>Montáž kabelů měděných bez ukončení uložených pevně plných kulatých nebo bezhalogenových (např. CYKY) počtu a průřezu žil 3x1,5 až 6 mm2</t>
  </si>
  <si>
    <t>-1643276460</t>
  </si>
  <si>
    <t>1777219830</t>
  </si>
  <si>
    <t>741122641</t>
  </si>
  <si>
    <t>Montáž kabelů měděných bez ukončení uložených pevně plných kulatých nebo bezhalogenových (např. CYKY) počtu a průřezu žil 5x1,5 až 2,5 mm2</t>
  </si>
  <si>
    <t>1947346942</t>
  </si>
  <si>
    <t>-1880046510</t>
  </si>
  <si>
    <t>-1769199077</t>
  </si>
  <si>
    <t>-1947820141</t>
  </si>
  <si>
    <t>741130001</t>
  </si>
  <si>
    <t>Ukončení vodičů izolovaných s označením a zapojením v rozváděči nebo na přístroji, průřezu žíly do 2,5 mm2</t>
  </si>
  <si>
    <t>1635805678</t>
  </si>
  <si>
    <t>35442111</t>
  </si>
  <si>
    <t>štítek plastový - čísla kabelů</t>
  </si>
  <si>
    <t>356642380</t>
  </si>
  <si>
    <t>345HLP110</t>
  </si>
  <si>
    <t>Příchytka E30-E90 pro kabel pr.10mm</t>
  </si>
  <si>
    <t>-575012389</t>
  </si>
  <si>
    <t>34523023</t>
  </si>
  <si>
    <t xml:space="preserve">příchytka kabelu na lávku kovová do pr.10mm_x000d_
</t>
  </si>
  <si>
    <t>-2051550441</t>
  </si>
  <si>
    <t>741130021</t>
  </si>
  <si>
    <t>Ukončení vodičů izolovaných s označením a zapojením na svorkovnici s otevřením a uzavřením krytu, průřezu žíly do 2,5 mm2</t>
  </si>
  <si>
    <t>-40279629</t>
  </si>
  <si>
    <t xml:space="preserve">"připojení ventilátoru do 1,5kW_3 ks"  3*3</t>
  </si>
  <si>
    <t xml:space="preserve">"připojení zařízení do 0,5kW_3 ks"  3*3</t>
  </si>
  <si>
    <t xml:space="preserve">" ks"  </t>
  </si>
  <si>
    <t>741132132</t>
  </si>
  <si>
    <t>Ukončení kabelů smršťovací záklopkou nebo páskou se zapojením bez letování, počtu a průřezu žil 4x10 mm2</t>
  </si>
  <si>
    <t>1984570858</t>
  </si>
  <si>
    <t>3451000084</t>
  </si>
  <si>
    <t xml:space="preserve">smršťovací trubice KZ3/6-25(3x6)_x000d_
</t>
  </si>
  <si>
    <t>1676240618</t>
  </si>
  <si>
    <t>741132147</t>
  </si>
  <si>
    <t>Ukončení kabelů smršťovací záklopkou nebo páskou se zapojením bez letování, počtu a průřezu žil 5x10 mm2</t>
  </si>
  <si>
    <t>-567516174</t>
  </si>
  <si>
    <t>1255529</t>
  </si>
  <si>
    <t>SMRSTOVACI TRUBICE RPK 30/8-1000 CERNA</t>
  </si>
  <si>
    <t>325128005</t>
  </si>
  <si>
    <t>741310431</t>
  </si>
  <si>
    <t>Montáž spínačů tří nebo čtyřpólových vestavných bez zhotovení otvoru pro hřídel přístroje komorových nebo paketových ovládaných neodnímatelnou rukojetí, bez zapojení vodičů pro jakýkoliv počet komor nebo paket</t>
  </si>
  <si>
    <t>1562385361</t>
  </si>
  <si>
    <t>345247001</t>
  </si>
  <si>
    <t xml:space="preserve">motorový spouštěč 3pól proud.rozsah 1,0-1,6A_x000d_
</t>
  </si>
  <si>
    <t>-188533472</t>
  </si>
  <si>
    <t>345247002</t>
  </si>
  <si>
    <t>motorový spouštěč 3pól proud.rozsah 2,5-4,0A</t>
  </si>
  <si>
    <t>-1849187271</t>
  </si>
  <si>
    <t>345247091</t>
  </si>
  <si>
    <t>/spouštěč/ pomocný kontakt 1s+1r</t>
  </si>
  <si>
    <t>-2048343907</t>
  </si>
  <si>
    <t>741320101</t>
  </si>
  <si>
    <t>Montáž jističů se zapojením vodičů jednopólových nn do 25 A bez krytu</t>
  </si>
  <si>
    <t>-1310039382</t>
  </si>
  <si>
    <t>35822104</t>
  </si>
  <si>
    <t>jistič 1pólový-charakteristika B 4A</t>
  </si>
  <si>
    <t>784090890</t>
  </si>
  <si>
    <t>35822107</t>
  </si>
  <si>
    <t>jistič 1pólový-charakteristika B 6A</t>
  </si>
  <si>
    <t>-728191339</t>
  </si>
  <si>
    <t>741320102</t>
  </si>
  <si>
    <t>Montáž jističů se zapojením vodičů jednopólových nn do 25 A bez krytu, se signálním kontaktem</t>
  </si>
  <si>
    <t>730278023</t>
  </si>
  <si>
    <t>345286516</t>
  </si>
  <si>
    <t xml:space="preserve">jistič pomocné kontakty 1+1/6A/230V_x000d_
</t>
  </si>
  <si>
    <t>1339285772</t>
  </si>
  <si>
    <t>741330042</t>
  </si>
  <si>
    <t>Montáž stykačů nn se zapojením vodičů střídavých vestavných třípólových do 25 A</t>
  </si>
  <si>
    <t>1442293001</t>
  </si>
  <si>
    <t>34510903192</t>
  </si>
  <si>
    <t xml:space="preserve">stykač 3pól 3xS/25A/24V AC_x000d_
</t>
  </si>
  <si>
    <t>2111445199</t>
  </si>
  <si>
    <t>345265181</t>
  </si>
  <si>
    <t xml:space="preserve">instalační relé 16A, 1s+1r, c.24V AC_x000d_
</t>
  </si>
  <si>
    <t>881612082</t>
  </si>
  <si>
    <t>741350001</t>
  </si>
  <si>
    <t>Montáž jednofázových transformátorů nn se zapojením vodičů vestavných 1x primár - 1x sekundár do 200 VA</t>
  </si>
  <si>
    <t>-1895953272</t>
  </si>
  <si>
    <t>37422113</t>
  </si>
  <si>
    <t>transformátor bezpečnostní 63VA 12-24V 240V</t>
  </si>
  <si>
    <t>-1200196889</t>
  </si>
  <si>
    <t>741021003R</t>
  </si>
  <si>
    <t xml:space="preserve">Odkryt a zakryt stáv. skříně rozvaděče, úpr.krytu_x000d_
</t>
  </si>
  <si>
    <t>1644663942</t>
  </si>
  <si>
    <t>Poznámka k položce:_x000d_
V souladu s PD.</t>
  </si>
  <si>
    <t>741920052</t>
  </si>
  <si>
    <t>Montáž a zhotovení ohnivzdorných konstrukcí pro elektrozařízení přepážek z desek nebo vyztužených omítek silikátových s výplní ve stěnovém průchodu, tl. přes 150 do 300 mm</t>
  </si>
  <si>
    <t>935193805</t>
  </si>
  <si>
    <t xml:space="preserve">"1. PP"  0,1*0,2*2</t>
  </si>
  <si>
    <t>998741103</t>
  </si>
  <si>
    <t>Přesun hmot pro silnoproud stanovený z hmotnosti přesunovaného materiálu vodorovná dopravní vzdálenost do 50 m v objektech výšky přes 12 do 24 m</t>
  </si>
  <si>
    <t>-1500923643</t>
  </si>
  <si>
    <t>998741181</t>
  </si>
  <si>
    <t>Přesun hmot pro silnoproud stanovený z hmotnosti přesunovaného materiálu Příplatek k ceně za přesun prováděný bez použití mechanizace pro jakoukoliv výšku objektu</t>
  </si>
  <si>
    <t>1286889622</t>
  </si>
  <si>
    <t>-166551278</t>
  </si>
  <si>
    <t>316398379</t>
  </si>
  <si>
    <t>-86044588</t>
  </si>
  <si>
    <t>-1099988616</t>
  </si>
  <si>
    <t>1614139132</t>
  </si>
  <si>
    <t>676622473</t>
  </si>
  <si>
    <t>412.3 - Vzduchotechnika</t>
  </si>
  <si>
    <t>Ing. Iva Mědílková</t>
  </si>
  <si>
    <t xml:space="preserve">    713 - Izolace tepelné</t>
  </si>
  <si>
    <t xml:space="preserve">    751 - Vzduchotechnika</t>
  </si>
  <si>
    <t xml:space="preserve">      A01 - Ventilátory</t>
  </si>
  <si>
    <t xml:space="preserve">      A02 - Distribuční elementy</t>
  </si>
  <si>
    <t xml:space="preserve">      A03 - Potrubí</t>
  </si>
  <si>
    <t xml:space="preserve">        A04 - Vzduchotechnická zařízení</t>
  </si>
  <si>
    <t>-527804430</t>
  </si>
  <si>
    <t xml:space="preserve">"kotevní body"  51*2</t>
  </si>
  <si>
    <t>713</t>
  </si>
  <si>
    <t>Izolace tepelné</t>
  </si>
  <si>
    <t>713411131</t>
  </si>
  <si>
    <t>Montáž izolace tepelné potrubí a ohybů pásy nebo rohožemi s povrchovou úpravou hliníkovou fólií připevněnými ocelovým drátem do konstrukce z ocelových pásů potrubí jednovrstvá</t>
  </si>
  <si>
    <t>-1593196173</t>
  </si>
  <si>
    <t>63125499</t>
  </si>
  <si>
    <t>rohož z kamenné vlny s Al folií tepelně izolační EI45</t>
  </si>
  <si>
    <t>52304557</t>
  </si>
  <si>
    <t>Poznámka k položce:_x000d_
Lamelová rohož z kamenné vlny s převážně kolmou orientací vláken s hliníkovou fólií pro izolaci rozvodů vzduchotechnických potrubí</t>
  </si>
  <si>
    <t>21*1,02 'Přepočtené koeficientem množství</t>
  </si>
  <si>
    <t>998713103</t>
  </si>
  <si>
    <t>Přesun hmot pro izolace tepelné stanovený z hmotnosti přesunovaného materiálu vodorovná dopravní vzdálenost do 50 m v objektech výšky přes 12 m do 24 m</t>
  </si>
  <si>
    <t>-995703560</t>
  </si>
  <si>
    <t>751</t>
  </si>
  <si>
    <t>751344171</t>
  </si>
  <si>
    <t>Montáž tlumičů tlumiče vibrací pryžového, průměru od 18 do 58 mm</t>
  </si>
  <si>
    <t>2058752516</t>
  </si>
  <si>
    <t>751398022</t>
  </si>
  <si>
    <t>Montáž ostatních zařízení větrací mřížky stěnové, průřezu přes 0,04 do 0,100 m2</t>
  </si>
  <si>
    <t>2050434769</t>
  </si>
  <si>
    <t>55341431</t>
  </si>
  <si>
    <t>mřížka větrací nerezová kruhová se síťovinou 100mm</t>
  </si>
  <si>
    <t>2060330592</t>
  </si>
  <si>
    <t>751513849</t>
  </si>
  <si>
    <t>Demontáž protidešťové stříšky nebo výfukové hlavice z plechového potrubí čtyřhranné s přírubou nebo bez příruby, průřezu přes 0,280 do 0,560 m2</t>
  </si>
  <si>
    <t>947116480</t>
  </si>
  <si>
    <t>751571033</t>
  </si>
  <si>
    <t>Závěs čtyřhranného potrubí na montovanou konstrukci z nosníku, kotvenou do betonu, průřezu potrubí přes 0,003 do 0,07 m2</t>
  </si>
  <si>
    <t>1081685006</t>
  </si>
  <si>
    <t>751571034</t>
  </si>
  <si>
    <t>Závěs čtyřhranného potrubí na montovanou konstrukci z nosníku, kotvenou do betonu, průřezu potrubí přes 0,07 do 0,13 m2</t>
  </si>
  <si>
    <t>2138864729</t>
  </si>
  <si>
    <t>751571042</t>
  </si>
  <si>
    <t>Závěs čtyřhranného potrubí na montovanou konstrukci z nosníku, kotvenou do betonu, průřezu potrubí přes 2,01 do 2,54 m2</t>
  </si>
  <si>
    <t>1031285746</t>
  </si>
  <si>
    <t>A01</t>
  </si>
  <si>
    <t>Ventilátory</t>
  </si>
  <si>
    <t>42917102</t>
  </si>
  <si>
    <t>Požární radiální ventilátor Q=4750 m3/h, 250 Pa</t>
  </si>
  <si>
    <t>KUS</t>
  </si>
  <si>
    <t>-1343628393</t>
  </si>
  <si>
    <t>751122093</t>
  </si>
  <si>
    <t>Montáž ventilátoru radiálního nízkotlakého potrubního základního do kruhového potrubí, průměru přes 200 do 300 mm</t>
  </si>
  <si>
    <t>-1515430315</t>
  </si>
  <si>
    <t>42917108</t>
  </si>
  <si>
    <t>-679875906</t>
  </si>
  <si>
    <t>751122095</t>
  </si>
  <si>
    <t>Montáž ventilátoru radiálního nízkotlakého potrubního základního do kruhového potrubí, průměru přes 400 do 500 mm</t>
  </si>
  <si>
    <t>1196702486</t>
  </si>
  <si>
    <t>42917110</t>
  </si>
  <si>
    <t>Požární radiální ventilátor Q=6800 m3/h, 250 Pa</t>
  </si>
  <si>
    <t>-496304243</t>
  </si>
  <si>
    <t>751122096</t>
  </si>
  <si>
    <t>Montáž ventilátoru radiálního nízkotlakého potrubního základního do kruhového potrubí, průměru přes 500 do 600 mm</t>
  </si>
  <si>
    <t>-511933758</t>
  </si>
  <si>
    <t>A02</t>
  </si>
  <si>
    <t>Distribuční elementy</t>
  </si>
  <si>
    <t>42937110</t>
  </si>
  <si>
    <t>Mřížka jednořadová DN 355</t>
  </si>
  <si>
    <t>-1600427869</t>
  </si>
  <si>
    <t>751398014</t>
  </si>
  <si>
    <t>Montáž ostatních zařízení větrací mřížky na kruhové potrubí, průměru přes 300 do 400 mm</t>
  </si>
  <si>
    <t>-1654938853</t>
  </si>
  <si>
    <t>42937111</t>
  </si>
  <si>
    <t>Mřížka jednořadová 400x260 s boxem</t>
  </si>
  <si>
    <t>1815304832</t>
  </si>
  <si>
    <t>751311113</t>
  </si>
  <si>
    <t>Montáž vyústí čtyřhranné do kruhového potrubí, průřezu přes 0,080 do 0,150 m2</t>
  </si>
  <si>
    <t>937625938</t>
  </si>
  <si>
    <t>42937112</t>
  </si>
  <si>
    <t>Mřížka jednořadová 300x700</t>
  </si>
  <si>
    <t>-809620218</t>
  </si>
  <si>
    <t>751311095</t>
  </si>
  <si>
    <t>Montáž vyústí čtyřhranné do čtyřhranného potrubí, průřezu přes 0,200 do 0,250 m2</t>
  </si>
  <si>
    <t>1960813127</t>
  </si>
  <si>
    <t>42937113</t>
  </si>
  <si>
    <t>Protidešťová žaluzie 150x300</t>
  </si>
  <si>
    <t>865636490</t>
  </si>
  <si>
    <t>751398051</t>
  </si>
  <si>
    <t>Montáž ostatních zařízení protidešťové žaluzie nebo žaluziové klapky na čtyřhranné potrubí, průřezu do 0,150 m2</t>
  </si>
  <si>
    <t>1757210370</t>
  </si>
  <si>
    <t>42937114</t>
  </si>
  <si>
    <t>Protidešťová žaluzie 500x700</t>
  </si>
  <si>
    <t>-1907352841</t>
  </si>
  <si>
    <t>751398053</t>
  </si>
  <si>
    <t>Montáž ostatních zařízení protidešťové žaluzie nebo žaluziové klapky na čtyřhranné potrubí, průřezu přes 0,300 do 0,450 m2</t>
  </si>
  <si>
    <t>-2017649720</t>
  </si>
  <si>
    <t>42937115</t>
  </si>
  <si>
    <t>Protidešťová žaluzie 500x500</t>
  </si>
  <si>
    <t>-525833947</t>
  </si>
  <si>
    <t>751398043</t>
  </si>
  <si>
    <t>Montáž ostatních zařízení protidešťové žaluzie nebo žaluziové klapky na kruhové potrubí, průměru přes 400 do 500 mm</t>
  </si>
  <si>
    <t>-1033110422</t>
  </si>
  <si>
    <t>42937116</t>
  </si>
  <si>
    <t>Protidešťová žaluzie 560x560</t>
  </si>
  <si>
    <t>-532830752</t>
  </si>
  <si>
    <t>751398044</t>
  </si>
  <si>
    <t>Montáž ostatních zařízení protidešťové žaluzie nebo žaluziové klapky na kruhové potrubí, průměru přes 500 do 600 mm</t>
  </si>
  <si>
    <t>-655109869</t>
  </si>
  <si>
    <t>42937110.1</t>
  </si>
  <si>
    <t>Lamelová požární klapka přetlaková 500x700</t>
  </si>
  <si>
    <t>1567749713</t>
  </si>
  <si>
    <t>751398094</t>
  </si>
  <si>
    <t>Montáž přetlakové klapky potrubí do 0,450 m2</t>
  </si>
  <si>
    <t>-770338178</t>
  </si>
  <si>
    <t>A03</t>
  </si>
  <si>
    <t>Potrubí</t>
  </si>
  <si>
    <t>751510012</t>
  </si>
  <si>
    <t>Vzduchotechnické potrubí z pozinkovaného plechu čtyřhranné s přírubou, průřezu přes 0,03 do 0,07 m2</t>
  </si>
  <si>
    <t>2006635956</t>
  </si>
  <si>
    <t>751510013</t>
  </si>
  <si>
    <t>Vzduchotechnické potrubí z pozinkovaného plechu čtyřhranné s přírubou, průřezu přes 0,07 do 0,13 m2</t>
  </si>
  <si>
    <t>1981218351</t>
  </si>
  <si>
    <t>751510014</t>
  </si>
  <si>
    <t>Vzduchotechnické potrubí z pozinkovaného plechu čtyřhranné s přírubou, průřezu přes 0,13 do 0,28 m2</t>
  </si>
  <si>
    <t>2109625401</t>
  </si>
  <si>
    <t>751510043</t>
  </si>
  <si>
    <t>Vzduchotechnické potrubí z pozinkovaného plechu kruhové, trouba spirálně vinutá bez příruby, průměru přes 200 do 300 mm</t>
  </si>
  <si>
    <t>1819311211</t>
  </si>
  <si>
    <t>751510044</t>
  </si>
  <si>
    <t>Vzduchotechnické potrubí z pozinkovaného plechu kruhové, trouba spirálně vinutá bez příruby, průměru přes 300 do 400 mm</t>
  </si>
  <si>
    <t>-2014996266</t>
  </si>
  <si>
    <t>751510045</t>
  </si>
  <si>
    <t>Vzduchotechnické potrubí z pozinkovaného plechu kruhové, trouba spirálně vinutá bez příruby, průměru přes 400 do 500 mm</t>
  </si>
  <si>
    <t>1500469478</t>
  </si>
  <si>
    <t>751510046</t>
  </si>
  <si>
    <t>Vzduchotechnické potrubí z pozinkovaného plechu kruhové, trouba spirálně vinutá bez příruby, průměru přes 500 do 600 mm</t>
  </si>
  <si>
    <t>1776175902</t>
  </si>
  <si>
    <t>240 08-0002</t>
  </si>
  <si>
    <t>Spojovací lepící páska</t>
  </si>
  <si>
    <t>SOU</t>
  </si>
  <si>
    <t>1132463783</t>
  </si>
  <si>
    <t>751581353</t>
  </si>
  <si>
    <t>Protipožární ochrana vzduchotechnického potrubí prostup kruhového potrubí stěnou, průměru potrubí přes 200 do 300 mm</t>
  </si>
  <si>
    <t>2095588663</t>
  </si>
  <si>
    <t>751581354</t>
  </si>
  <si>
    <t>Protipožární ochrana vzduchotechnického potrubí prostup kruhového potrubí stěnou, průměru potrubí přes 300 do 400 mm</t>
  </si>
  <si>
    <t>-1645810118</t>
  </si>
  <si>
    <t>751691111</t>
  </si>
  <si>
    <t>Zaregulování systému vzduchotechnického zařízení za 1 koncový (distribuční) prvek</t>
  </si>
  <si>
    <t>-597872396</t>
  </si>
  <si>
    <t>998751102</t>
  </si>
  <si>
    <t>Přesun hmot pro vzduchotechniku stanovený z hmotnosti přesunovaného materiálu vodorovná dopravní vzdálenost do 100 m v objektech výšky přes 12 do 24 m</t>
  </si>
  <si>
    <t>-912786221</t>
  </si>
  <si>
    <t>998751181</t>
  </si>
  <si>
    <t>Přesun hmot pro vzduchotechniku stanovený z hmotnosti přesunovaného materiálu Příplatek k cenám za přesun prováděný bez použití mechanizace pro jakoukoliv výšku objektu</t>
  </si>
  <si>
    <t>-503362793</t>
  </si>
  <si>
    <t>A04</t>
  </si>
  <si>
    <t>Vzduchotechnická zařízení</t>
  </si>
  <si>
    <t>718534117</t>
  </si>
  <si>
    <t>1627549992</t>
  </si>
  <si>
    <t>-1796729225</t>
  </si>
  <si>
    <t>-1442874366</t>
  </si>
  <si>
    <t>489781395</t>
  </si>
  <si>
    <t>-185071471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</si>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</sst>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i/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1" fillId="0" borderId="4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11" fillId="0" borderId="0" xfId="0" applyFont="1" applyAlignment="1" applyProtection="1">
      <protection locked="0"/>
    </xf>
    <xf numFmtId="4" fontId="11" fillId="0" borderId="0" xfId="0" applyNumberFormat="1" applyFont="1" applyAlignment="1" applyProtection="1"/>
    <xf numFmtId="0" fontId="11" fillId="0" borderId="4" xfId="0" applyFont="1" applyBorder="1" applyAlignment="1"/>
    <xf numFmtId="0" fontId="11" fillId="0" borderId="15" xfId="0" applyFont="1" applyBorder="1" applyAlignment="1" applyProtection="1"/>
    <xf numFmtId="0" fontId="11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16" xfId="0" applyNumberFormat="1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28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29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30</v>
      </c>
      <c r="AL11" s="23"/>
      <c r="AM11" s="23"/>
      <c r="AN11" s="28" t="s">
        <v>28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30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28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30</v>
      </c>
      <c r="AL17" s="23"/>
      <c r="AM17" s="23"/>
      <c r="AN17" s="28" t="s">
        <v>28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28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30</v>
      </c>
      <c r="AL20" s="23"/>
      <c r="AM20" s="23"/>
      <c r="AN20" s="28" t="s">
        <v>28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412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Požární větrání objektu LDN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Chittussiho 1a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2. 12. 2020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SNEO a.s.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Ing. Andrea Kocová</v>
      </c>
      <c r="AN49" s="65"/>
      <c r="AO49" s="65"/>
      <c r="AP49" s="65"/>
      <c r="AQ49" s="41"/>
      <c r="AR49" s="45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>Pavel Novotný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5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5" t="s">
        <v>71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28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73</v>
      </c>
      <c r="BT54" s="110" t="s">
        <v>74</v>
      </c>
      <c r="BU54" s="111" t="s">
        <v>75</v>
      </c>
      <c r="BV54" s="110" t="s">
        <v>76</v>
      </c>
      <c r="BW54" s="110" t="s">
        <v>5</v>
      </c>
      <c r="BX54" s="110" t="s">
        <v>77</v>
      </c>
      <c r="CL54" s="110" t="s">
        <v>19</v>
      </c>
    </row>
    <row r="55" s="7" customFormat="1" ht="16.5" customHeight="1">
      <c r="A55" s="112" t="s">
        <v>78</v>
      </c>
      <c r="B55" s="113"/>
      <c r="C55" s="114"/>
      <c r="D55" s="115" t="s">
        <v>79</v>
      </c>
      <c r="E55" s="115"/>
      <c r="F55" s="115"/>
      <c r="G55" s="115"/>
      <c r="H55" s="115"/>
      <c r="I55" s="116"/>
      <c r="J55" s="115" t="s">
        <v>80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'412.1 - Stavební práce'!J30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81</v>
      </c>
      <c r="AR55" s="119"/>
      <c r="AS55" s="120">
        <v>0</v>
      </c>
      <c r="AT55" s="121">
        <f>ROUND(SUM(AV55:AW55),2)</f>
        <v>0</v>
      </c>
      <c r="AU55" s="122">
        <f>'412.1 - Stavební práce'!P104</f>
        <v>0</v>
      </c>
      <c r="AV55" s="121">
        <f>'412.1 - Stavební práce'!J33</f>
        <v>0</v>
      </c>
      <c r="AW55" s="121">
        <f>'412.1 - Stavební práce'!J34</f>
        <v>0</v>
      </c>
      <c r="AX55" s="121">
        <f>'412.1 - Stavební práce'!J35</f>
        <v>0</v>
      </c>
      <c r="AY55" s="121">
        <f>'412.1 - Stavební práce'!J36</f>
        <v>0</v>
      </c>
      <c r="AZ55" s="121">
        <f>'412.1 - Stavební práce'!F33</f>
        <v>0</v>
      </c>
      <c r="BA55" s="121">
        <f>'412.1 - Stavební práce'!F34</f>
        <v>0</v>
      </c>
      <c r="BB55" s="121">
        <f>'412.1 - Stavební práce'!F35</f>
        <v>0</v>
      </c>
      <c r="BC55" s="121">
        <f>'412.1 - Stavební práce'!F36</f>
        <v>0</v>
      </c>
      <c r="BD55" s="123">
        <f>'412.1 - Stavební práce'!F37</f>
        <v>0</v>
      </c>
      <c r="BE55" s="7"/>
      <c r="BT55" s="124" t="s">
        <v>82</v>
      </c>
      <c r="BV55" s="124" t="s">
        <v>76</v>
      </c>
      <c r="BW55" s="124" t="s">
        <v>83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78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'412.2 - Elektroinstalace'!J30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81</v>
      </c>
      <c r="AR56" s="119"/>
      <c r="AS56" s="120">
        <v>0</v>
      </c>
      <c r="AT56" s="121">
        <f>ROUND(SUM(AV56:AW56),2)</f>
        <v>0</v>
      </c>
      <c r="AU56" s="122">
        <f>'412.2 - Elektroinstalace'!P91</f>
        <v>0</v>
      </c>
      <c r="AV56" s="121">
        <f>'412.2 - Elektroinstalace'!J33</f>
        <v>0</v>
      </c>
      <c r="AW56" s="121">
        <f>'412.2 - Elektroinstalace'!J34</f>
        <v>0</v>
      </c>
      <c r="AX56" s="121">
        <f>'412.2 - Elektroinstalace'!J35</f>
        <v>0</v>
      </c>
      <c r="AY56" s="121">
        <f>'412.2 - Elektroinstalace'!J36</f>
        <v>0</v>
      </c>
      <c r="AZ56" s="121">
        <f>'412.2 - Elektroinstalace'!F33</f>
        <v>0</v>
      </c>
      <c r="BA56" s="121">
        <f>'412.2 - Elektroinstalace'!F34</f>
        <v>0</v>
      </c>
      <c r="BB56" s="121">
        <f>'412.2 - Elektroinstalace'!F35</f>
        <v>0</v>
      </c>
      <c r="BC56" s="121">
        <f>'412.2 - Elektroinstalace'!F36</f>
        <v>0</v>
      </c>
      <c r="BD56" s="123">
        <f>'412.2 - Elektroinstalace'!F37</f>
        <v>0</v>
      </c>
      <c r="BE56" s="7"/>
      <c r="BT56" s="124" t="s">
        <v>82</v>
      </c>
      <c r="BV56" s="124" t="s">
        <v>76</v>
      </c>
      <c r="BW56" s="124" t="s">
        <v>86</v>
      </c>
      <c r="BX56" s="124" t="s">
        <v>5</v>
      </c>
      <c r="CL56" s="124" t="s">
        <v>19</v>
      </c>
      <c r="CM56" s="124" t="s">
        <v>82</v>
      </c>
    </row>
    <row r="57" s="7" customFormat="1" ht="16.5" customHeight="1">
      <c r="A57" s="112" t="s">
        <v>78</v>
      </c>
      <c r="B57" s="113"/>
      <c r="C57" s="114"/>
      <c r="D57" s="115" t="s">
        <v>87</v>
      </c>
      <c r="E57" s="115"/>
      <c r="F57" s="115"/>
      <c r="G57" s="115"/>
      <c r="H57" s="115"/>
      <c r="I57" s="116"/>
      <c r="J57" s="115" t="s">
        <v>88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'412.3 - Vzduchotechnika'!J30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81</v>
      </c>
      <c r="AR57" s="119"/>
      <c r="AS57" s="125">
        <v>0</v>
      </c>
      <c r="AT57" s="126">
        <f>ROUND(SUM(AV57:AW57),2)</f>
        <v>0</v>
      </c>
      <c r="AU57" s="127">
        <f>'412.3 - Vzduchotechnika'!P95</f>
        <v>0</v>
      </c>
      <c r="AV57" s="126">
        <f>'412.3 - Vzduchotechnika'!J33</f>
        <v>0</v>
      </c>
      <c r="AW57" s="126">
        <f>'412.3 - Vzduchotechnika'!J34</f>
        <v>0</v>
      </c>
      <c r="AX57" s="126">
        <f>'412.3 - Vzduchotechnika'!J35</f>
        <v>0</v>
      </c>
      <c r="AY57" s="126">
        <f>'412.3 - Vzduchotechnika'!J36</f>
        <v>0</v>
      </c>
      <c r="AZ57" s="126">
        <f>'412.3 - Vzduchotechnika'!F33</f>
        <v>0</v>
      </c>
      <c r="BA57" s="126">
        <f>'412.3 - Vzduchotechnika'!F34</f>
        <v>0</v>
      </c>
      <c r="BB57" s="126">
        <f>'412.3 - Vzduchotechnika'!F35</f>
        <v>0</v>
      </c>
      <c r="BC57" s="126">
        <f>'412.3 - Vzduchotechnika'!F36</f>
        <v>0</v>
      </c>
      <c r="BD57" s="128">
        <f>'412.3 - Vzduchotechnika'!F37</f>
        <v>0</v>
      </c>
      <c r="BE57" s="7"/>
      <c r="BT57" s="124" t="s">
        <v>82</v>
      </c>
      <c r="BV57" s="124" t="s">
        <v>76</v>
      </c>
      <c r="BW57" s="124" t="s">
        <v>89</v>
      </c>
      <c r="BX57" s="124" t="s">
        <v>5</v>
      </c>
      <c r="CL57" s="124" t="s">
        <v>19</v>
      </c>
      <c r="CM57" s="124" t="s">
        <v>82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Ntsbn1mng5HwNVW4WtHwsXnJdpbZxfvGzVRLJETL283M/ciJWxIFQprFWszheaDIKKMmfDUwKa2VwrOVVxMrug==" hashValue="xwskpqjpkRzEDMDJvnbfg6Ia3b2fgoavgOYF7RsiBoPkFuPD4QcryNBM2BggB92JBrZOkVIBKpTP1AkS5zAFHQ==" algorithmName="SHA-512" password="CDDA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412.1 - Stavební práce'!C2" display="/"/>
    <hyperlink ref="A56" location="'412.2 - Elektroinstalace'!C2" display="/"/>
    <hyperlink ref="A57" location="'412.3 - Vzduchotechni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Požární větrání objektu LDN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2. 12. 2020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29</v>
      </c>
      <c r="F15" s="39"/>
      <c r="G15" s="39"/>
      <c r="H15" s="39"/>
      <c r="I15" s="133" t="s">
        <v>30</v>
      </c>
      <c r="J15" s="137" t="s">
        <v>28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30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27</v>
      </c>
      <c r="J20" s="137" t="s">
        <v>28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30</v>
      </c>
      <c r="J21" s="137" t="s">
        <v>28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27</v>
      </c>
      <c r="J23" s="137" t="s">
        <v>28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37</v>
      </c>
      <c r="F24" s="39"/>
      <c r="G24" s="39"/>
      <c r="H24" s="39"/>
      <c r="I24" s="133" t="s">
        <v>30</v>
      </c>
      <c r="J24" s="137" t="s">
        <v>28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ROUND(J104,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ROUND((SUM(BE104:BE568)),  2)</f>
        <v>0</v>
      </c>
      <c r="G33" s="39"/>
      <c r="H33" s="39"/>
      <c r="I33" s="149">
        <v>0.20999999999999999</v>
      </c>
      <c r="J33" s="148">
        <f>ROUND(((SUM(BE104:BE568))*I33),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ROUND((SUM(BF104:BF568)),  2)</f>
        <v>0</v>
      </c>
      <c r="G34" s="39"/>
      <c r="H34" s="39"/>
      <c r="I34" s="149">
        <v>0.14999999999999999</v>
      </c>
      <c r="J34" s="148">
        <f>ROUND(((SUM(BF104:BF568))*I34),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ROUND((SUM(BG104:BG568)),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ROUND((SUM(BH104:BH568)),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ROUND((SUM(BI104:BI568)),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Požární větrání objektu LDN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412.1 - Stavební práce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Chittussiho 1a</v>
      </c>
      <c r="G52" s="41"/>
      <c r="H52" s="41"/>
      <c r="I52" s="33" t="s">
        <v>24</v>
      </c>
      <c r="J52" s="73" t="str">
        <f>IF(J12="","",J12)</f>
        <v>2. 12. 2020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SNEO a.s.</v>
      </c>
      <c r="G54" s="41"/>
      <c r="H54" s="41"/>
      <c r="I54" s="33" t="s">
        <v>33</v>
      </c>
      <c r="J54" s="37" t="str">
        <f>E21</f>
        <v>Ing. Andrea Kocová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Pavel Novotný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J104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97</v>
      </c>
      <c r="E60" s="169"/>
      <c r="F60" s="169"/>
      <c r="G60" s="169"/>
      <c r="H60" s="169"/>
      <c r="I60" s="169"/>
      <c r="J60" s="170">
        <f>J105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98</v>
      </c>
      <c r="E61" s="175"/>
      <c r="F61" s="175"/>
      <c r="G61" s="175"/>
      <c r="H61" s="175"/>
      <c r="I61" s="175"/>
      <c r="J61" s="176">
        <f>J106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99</v>
      </c>
      <c r="E62" s="175"/>
      <c r="F62" s="175"/>
      <c r="G62" s="175"/>
      <c r="H62" s="175"/>
      <c r="I62" s="175"/>
      <c r="J62" s="176">
        <f>J127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100</v>
      </c>
      <c r="E63" s="175"/>
      <c r="F63" s="175"/>
      <c r="G63" s="175"/>
      <c r="H63" s="175"/>
      <c r="I63" s="175"/>
      <c r="J63" s="176">
        <f>J137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101</v>
      </c>
      <c r="E64" s="175"/>
      <c r="F64" s="175"/>
      <c r="G64" s="175"/>
      <c r="H64" s="175"/>
      <c r="I64" s="175"/>
      <c r="J64" s="176">
        <f>J239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102</v>
      </c>
      <c r="E65" s="175"/>
      <c r="F65" s="175"/>
      <c r="G65" s="175"/>
      <c r="H65" s="175"/>
      <c r="I65" s="175"/>
      <c r="J65" s="176">
        <f>J309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103</v>
      </c>
      <c r="E66" s="175"/>
      <c r="F66" s="175"/>
      <c r="G66" s="175"/>
      <c r="H66" s="175"/>
      <c r="I66" s="175"/>
      <c r="J66" s="176">
        <f>J316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6"/>
      <c r="C67" s="167"/>
      <c r="D67" s="168" t="s">
        <v>104</v>
      </c>
      <c r="E67" s="169"/>
      <c r="F67" s="169"/>
      <c r="G67" s="169"/>
      <c r="H67" s="169"/>
      <c r="I67" s="169"/>
      <c r="J67" s="170">
        <f>J318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2"/>
      <c r="C68" s="173"/>
      <c r="D68" s="174" t="s">
        <v>105</v>
      </c>
      <c r="E68" s="175"/>
      <c r="F68" s="175"/>
      <c r="G68" s="175"/>
      <c r="H68" s="175"/>
      <c r="I68" s="175"/>
      <c r="J68" s="176">
        <f>J319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106</v>
      </c>
      <c r="E69" s="175"/>
      <c r="F69" s="175"/>
      <c r="G69" s="175"/>
      <c r="H69" s="175"/>
      <c r="I69" s="175"/>
      <c r="J69" s="176">
        <f>J324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107</v>
      </c>
      <c r="E70" s="175"/>
      <c r="F70" s="175"/>
      <c r="G70" s="175"/>
      <c r="H70" s="175"/>
      <c r="I70" s="175"/>
      <c r="J70" s="176">
        <f>J330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108</v>
      </c>
      <c r="E71" s="175"/>
      <c r="F71" s="175"/>
      <c r="G71" s="175"/>
      <c r="H71" s="175"/>
      <c r="I71" s="175"/>
      <c r="J71" s="176">
        <f>J357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109</v>
      </c>
      <c r="E72" s="175"/>
      <c r="F72" s="175"/>
      <c r="G72" s="175"/>
      <c r="H72" s="175"/>
      <c r="I72" s="175"/>
      <c r="J72" s="176">
        <f>J365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110</v>
      </c>
      <c r="E73" s="175"/>
      <c r="F73" s="175"/>
      <c r="G73" s="175"/>
      <c r="H73" s="175"/>
      <c r="I73" s="175"/>
      <c r="J73" s="176">
        <f>J423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111</v>
      </c>
      <c r="E74" s="175"/>
      <c r="F74" s="175"/>
      <c r="G74" s="175"/>
      <c r="H74" s="175"/>
      <c r="I74" s="175"/>
      <c r="J74" s="176">
        <f>J481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112</v>
      </c>
      <c r="E75" s="175"/>
      <c r="F75" s="175"/>
      <c r="G75" s="175"/>
      <c r="H75" s="175"/>
      <c r="I75" s="175"/>
      <c r="J75" s="176">
        <f>J502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113</v>
      </c>
      <c r="E76" s="175"/>
      <c r="F76" s="175"/>
      <c r="G76" s="175"/>
      <c r="H76" s="175"/>
      <c r="I76" s="175"/>
      <c r="J76" s="176">
        <f>J531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66"/>
      <c r="C77" s="167"/>
      <c r="D77" s="168" t="s">
        <v>114</v>
      </c>
      <c r="E77" s="169"/>
      <c r="F77" s="169"/>
      <c r="G77" s="169"/>
      <c r="H77" s="169"/>
      <c r="I77" s="169"/>
      <c r="J77" s="170">
        <f>J547</f>
        <v>0</v>
      </c>
      <c r="K77" s="167"/>
      <c r="L77" s="171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9" customFormat="1" ht="24.96" customHeight="1">
      <c r="A78" s="9"/>
      <c r="B78" s="166"/>
      <c r="C78" s="167"/>
      <c r="D78" s="168" t="s">
        <v>115</v>
      </c>
      <c r="E78" s="169"/>
      <c r="F78" s="169"/>
      <c r="G78" s="169"/>
      <c r="H78" s="169"/>
      <c r="I78" s="169"/>
      <c r="J78" s="170">
        <f>J555</f>
        <v>0</v>
      </c>
      <c r="K78" s="167"/>
      <c r="L78" s="171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10" customFormat="1" ht="19.92" customHeight="1">
      <c r="A79" s="10"/>
      <c r="B79" s="172"/>
      <c r="C79" s="173"/>
      <c r="D79" s="174" t="s">
        <v>116</v>
      </c>
      <c r="E79" s="175"/>
      <c r="F79" s="175"/>
      <c r="G79" s="175"/>
      <c r="H79" s="175"/>
      <c r="I79" s="175"/>
      <c r="J79" s="176">
        <f>J556</f>
        <v>0</v>
      </c>
      <c r="K79" s="173"/>
      <c r="L79" s="17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2"/>
      <c r="C80" s="173"/>
      <c r="D80" s="174" t="s">
        <v>117</v>
      </c>
      <c r="E80" s="175"/>
      <c r="F80" s="175"/>
      <c r="G80" s="175"/>
      <c r="H80" s="175"/>
      <c r="I80" s="175"/>
      <c r="J80" s="176">
        <f>J559</f>
        <v>0</v>
      </c>
      <c r="K80" s="173"/>
      <c r="L80" s="17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2"/>
      <c r="C81" s="173"/>
      <c r="D81" s="174" t="s">
        <v>118</v>
      </c>
      <c r="E81" s="175"/>
      <c r="F81" s="175"/>
      <c r="G81" s="175"/>
      <c r="H81" s="175"/>
      <c r="I81" s="175"/>
      <c r="J81" s="176">
        <f>J561</f>
        <v>0</v>
      </c>
      <c r="K81" s="173"/>
      <c r="L81" s="17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2"/>
      <c r="C82" s="173"/>
      <c r="D82" s="174" t="s">
        <v>119</v>
      </c>
      <c r="E82" s="175"/>
      <c r="F82" s="175"/>
      <c r="G82" s="175"/>
      <c r="H82" s="175"/>
      <c r="I82" s="175"/>
      <c r="J82" s="176">
        <f>J563</f>
        <v>0</v>
      </c>
      <c r="K82" s="173"/>
      <c r="L82" s="177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2"/>
      <c r="C83" s="173"/>
      <c r="D83" s="174" t="s">
        <v>120</v>
      </c>
      <c r="E83" s="175"/>
      <c r="F83" s="175"/>
      <c r="G83" s="175"/>
      <c r="H83" s="175"/>
      <c r="I83" s="175"/>
      <c r="J83" s="176">
        <f>J565</f>
        <v>0</v>
      </c>
      <c r="K83" s="173"/>
      <c r="L83" s="177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2"/>
      <c r="C84" s="173"/>
      <c r="D84" s="174" t="s">
        <v>121</v>
      </c>
      <c r="E84" s="175"/>
      <c r="F84" s="175"/>
      <c r="G84" s="175"/>
      <c r="H84" s="175"/>
      <c r="I84" s="175"/>
      <c r="J84" s="176">
        <f>J567</f>
        <v>0</v>
      </c>
      <c r="K84" s="173"/>
      <c r="L84" s="177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2" customFormat="1" ht="21.84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60"/>
      <c r="C86" s="61"/>
      <c r="D86" s="61"/>
      <c r="E86" s="61"/>
      <c r="F86" s="61"/>
      <c r="G86" s="61"/>
      <c r="H86" s="61"/>
      <c r="I86" s="61"/>
      <c r="J86" s="61"/>
      <c r="K86" s="6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90" s="2" customFormat="1" ht="6.96" customHeight="1">
      <c r="A90" s="39"/>
      <c r="B90" s="62"/>
      <c r="C90" s="63"/>
      <c r="D90" s="63"/>
      <c r="E90" s="63"/>
      <c r="F90" s="63"/>
      <c r="G90" s="63"/>
      <c r="H90" s="63"/>
      <c r="I90" s="63"/>
      <c r="J90" s="63"/>
      <c r="K90" s="63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4.96" customHeight="1">
      <c r="A91" s="39"/>
      <c r="B91" s="40"/>
      <c r="C91" s="24" t="s">
        <v>122</v>
      </c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16</v>
      </c>
      <c r="D93" s="41"/>
      <c r="E93" s="41"/>
      <c r="F93" s="41"/>
      <c r="G93" s="41"/>
      <c r="H93" s="41"/>
      <c r="I93" s="41"/>
      <c r="J93" s="41"/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6.5" customHeight="1">
      <c r="A94" s="39"/>
      <c r="B94" s="40"/>
      <c r="C94" s="41"/>
      <c r="D94" s="41"/>
      <c r="E94" s="161" t="str">
        <f>E7</f>
        <v>Požární větrání objektu LDN</v>
      </c>
      <c r="F94" s="33"/>
      <c r="G94" s="33"/>
      <c r="H94" s="33"/>
      <c r="I94" s="41"/>
      <c r="J94" s="41"/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2" customHeight="1">
      <c r="A95" s="39"/>
      <c r="B95" s="40"/>
      <c r="C95" s="33" t="s">
        <v>91</v>
      </c>
      <c r="D95" s="41"/>
      <c r="E95" s="41"/>
      <c r="F95" s="41"/>
      <c r="G95" s="41"/>
      <c r="H95" s="41"/>
      <c r="I95" s="41"/>
      <c r="J95" s="41"/>
      <c r="K95" s="41"/>
      <c r="L95" s="13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6.5" customHeight="1">
      <c r="A96" s="39"/>
      <c r="B96" s="40"/>
      <c r="C96" s="41"/>
      <c r="D96" s="41"/>
      <c r="E96" s="70" t="str">
        <f>E9</f>
        <v>412.1 - Stavební práce</v>
      </c>
      <c r="F96" s="41"/>
      <c r="G96" s="41"/>
      <c r="H96" s="41"/>
      <c r="I96" s="41"/>
      <c r="J96" s="41"/>
      <c r="K96" s="41"/>
      <c r="L96" s="13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6.96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13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2" customHeight="1">
      <c r="A98" s="39"/>
      <c r="B98" s="40"/>
      <c r="C98" s="33" t="s">
        <v>22</v>
      </c>
      <c r="D98" s="41"/>
      <c r="E98" s="41"/>
      <c r="F98" s="28" t="str">
        <f>F12</f>
        <v>Chittussiho 1a</v>
      </c>
      <c r="G98" s="41"/>
      <c r="H98" s="41"/>
      <c r="I98" s="33" t="s">
        <v>24</v>
      </c>
      <c r="J98" s="73" t="str">
        <f>IF(J12="","",J12)</f>
        <v>2. 12. 2020</v>
      </c>
      <c r="K98" s="41"/>
      <c r="L98" s="13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135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5.15" customHeight="1">
      <c r="A100" s="39"/>
      <c r="B100" s="40"/>
      <c r="C100" s="33" t="s">
        <v>26</v>
      </c>
      <c r="D100" s="41"/>
      <c r="E100" s="41"/>
      <c r="F100" s="28" t="str">
        <f>E15</f>
        <v>SNEO a.s.</v>
      </c>
      <c r="G100" s="41"/>
      <c r="H100" s="41"/>
      <c r="I100" s="33" t="s">
        <v>33</v>
      </c>
      <c r="J100" s="37" t="str">
        <f>E21</f>
        <v>Ing. Andrea Kocová</v>
      </c>
      <c r="K100" s="41"/>
      <c r="L100" s="135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5.15" customHeight="1">
      <c r="A101" s="39"/>
      <c r="B101" s="40"/>
      <c r="C101" s="33" t="s">
        <v>31</v>
      </c>
      <c r="D101" s="41"/>
      <c r="E101" s="41"/>
      <c r="F101" s="28" t="str">
        <f>IF(E18="","",E18)</f>
        <v>Vyplň údaj</v>
      </c>
      <c r="G101" s="41"/>
      <c r="H101" s="41"/>
      <c r="I101" s="33" t="s">
        <v>36</v>
      </c>
      <c r="J101" s="37" t="str">
        <f>E24</f>
        <v>Pavel Novotný</v>
      </c>
      <c r="K101" s="41"/>
      <c r="L101" s="135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10.32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135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11" customFormat="1" ht="29.28" customHeight="1">
      <c r="A103" s="178"/>
      <c r="B103" s="179"/>
      <c r="C103" s="180" t="s">
        <v>123</v>
      </c>
      <c r="D103" s="181" t="s">
        <v>59</v>
      </c>
      <c r="E103" s="181" t="s">
        <v>55</v>
      </c>
      <c r="F103" s="181" t="s">
        <v>56</v>
      </c>
      <c r="G103" s="181" t="s">
        <v>124</v>
      </c>
      <c r="H103" s="181" t="s">
        <v>125</v>
      </c>
      <c r="I103" s="181" t="s">
        <v>126</v>
      </c>
      <c r="J103" s="182" t="s">
        <v>95</v>
      </c>
      <c r="K103" s="183" t="s">
        <v>127</v>
      </c>
      <c r="L103" s="184"/>
      <c r="M103" s="93" t="s">
        <v>28</v>
      </c>
      <c r="N103" s="94" t="s">
        <v>44</v>
      </c>
      <c r="O103" s="94" t="s">
        <v>128</v>
      </c>
      <c r="P103" s="94" t="s">
        <v>129</v>
      </c>
      <c r="Q103" s="94" t="s">
        <v>130</v>
      </c>
      <c r="R103" s="94" t="s">
        <v>131</v>
      </c>
      <c r="S103" s="94" t="s">
        <v>132</v>
      </c>
      <c r="T103" s="95" t="s">
        <v>133</v>
      </c>
      <c r="U103" s="178"/>
      <c r="V103" s="178"/>
      <c r="W103" s="178"/>
      <c r="X103" s="178"/>
      <c r="Y103" s="178"/>
      <c r="Z103" s="178"/>
      <c r="AA103" s="178"/>
      <c r="AB103" s="178"/>
      <c r="AC103" s="178"/>
      <c r="AD103" s="178"/>
      <c r="AE103" s="178"/>
    </row>
    <row r="104" s="2" customFormat="1" ht="22.8" customHeight="1">
      <c r="A104" s="39"/>
      <c r="B104" s="40"/>
      <c r="C104" s="100" t="s">
        <v>134</v>
      </c>
      <c r="D104" s="41"/>
      <c r="E104" s="41"/>
      <c r="F104" s="41"/>
      <c r="G104" s="41"/>
      <c r="H104" s="41"/>
      <c r="I104" s="41"/>
      <c r="J104" s="185">
        <f>BK104</f>
        <v>0</v>
      </c>
      <c r="K104" s="41"/>
      <c r="L104" s="45"/>
      <c r="M104" s="96"/>
      <c r="N104" s="186"/>
      <c r="O104" s="97"/>
      <c r="P104" s="187">
        <f>P105+P318+P547+P555</f>
        <v>0</v>
      </c>
      <c r="Q104" s="97"/>
      <c r="R104" s="187">
        <f>R105+R318+R547+R555</f>
        <v>7.5128740632454996</v>
      </c>
      <c r="S104" s="97"/>
      <c r="T104" s="188">
        <f>T105+T318+T547+T555</f>
        <v>3.94467547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73</v>
      </c>
      <c r="AU104" s="18" t="s">
        <v>96</v>
      </c>
      <c r="BK104" s="189">
        <f>BK105+BK318+BK547+BK555</f>
        <v>0</v>
      </c>
    </row>
    <row r="105" s="12" customFormat="1" ht="25.92" customHeight="1">
      <c r="A105" s="12"/>
      <c r="B105" s="190"/>
      <c r="C105" s="191"/>
      <c r="D105" s="192" t="s">
        <v>73</v>
      </c>
      <c r="E105" s="193" t="s">
        <v>135</v>
      </c>
      <c r="F105" s="193" t="s">
        <v>136</v>
      </c>
      <c r="G105" s="191"/>
      <c r="H105" s="191"/>
      <c r="I105" s="194"/>
      <c r="J105" s="195">
        <f>BK105</f>
        <v>0</v>
      </c>
      <c r="K105" s="191"/>
      <c r="L105" s="196"/>
      <c r="M105" s="197"/>
      <c r="N105" s="198"/>
      <c r="O105" s="198"/>
      <c r="P105" s="199">
        <f>P106+P127+P137+P239+P309+P316</f>
        <v>0</v>
      </c>
      <c r="Q105" s="198"/>
      <c r="R105" s="199">
        <f>R106+R127+R137+R239+R309+R316</f>
        <v>6.051175020664</v>
      </c>
      <c r="S105" s="198"/>
      <c r="T105" s="200">
        <f>T106+T127+T137+T239+T309+T316</f>
        <v>3.151065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1" t="s">
        <v>82</v>
      </c>
      <c r="AT105" s="202" t="s">
        <v>73</v>
      </c>
      <c r="AU105" s="202" t="s">
        <v>74</v>
      </c>
      <c r="AY105" s="201" t="s">
        <v>137</v>
      </c>
      <c r="BK105" s="203">
        <f>BK106+BK127+BK137+BK239+BK309+BK316</f>
        <v>0</v>
      </c>
    </row>
    <row r="106" s="12" customFormat="1" ht="22.8" customHeight="1">
      <c r="A106" s="12"/>
      <c r="B106" s="190"/>
      <c r="C106" s="191"/>
      <c r="D106" s="192" t="s">
        <v>73</v>
      </c>
      <c r="E106" s="204" t="s">
        <v>138</v>
      </c>
      <c r="F106" s="204" t="s">
        <v>139</v>
      </c>
      <c r="G106" s="191"/>
      <c r="H106" s="191"/>
      <c r="I106" s="194"/>
      <c r="J106" s="205">
        <f>BK106</f>
        <v>0</v>
      </c>
      <c r="K106" s="191"/>
      <c r="L106" s="196"/>
      <c r="M106" s="197"/>
      <c r="N106" s="198"/>
      <c r="O106" s="198"/>
      <c r="P106" s="199">
        <f>SUM(P107:P126)</f>
        <v>0</v>
      </c>
      <c r="Q106" s="198"/>
      <c r="R106" s="199">
        <f>SUM(R107:R126)</f>
        <v>3.0833159700000006</v>
      </c>
      <c r="S106" s="198"/>
      <c r="T106" s="200">
        <f>SUM(T107:T126)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1" t="s">
        <v>82</v>
      </c>
      <c r="AT106" s="202" t="s">
        <v>73</v>
      </c>
      <c r="AU106" s="202" t="s">
        <v>82</v>
      </c>
      <c r="AY106" s="201" t="s">
        <v>137</v>
      </c>
      <c r="BK106" s="203">
        <f>SUM(BK107:BK126)</f>
        <v>0</v>
      </c>
    </row>
    <row r="107" s="2" customFormat="1" ht="37.8" customHeight="1">
      <c r="A107" s="39"/>
      <c r="B107" s="40"/>
      <c r="C107" s="206" t="s">
        <v>82</v>
      </c>
      <c r="D107" s="206" t="s">
        <v>140</v>
      </c>
      <c r="E107" s="207" t="s">
        <v>141</v>
      </c>
      <c r="F107" s="208" t="s">
        <v>142</v>
      </c>
      <c r="G107" s="209" t="s">
        <v>143</v>
      </c>
      <c r="H107" s="210">
        <v>1</v>
      </c>
      <c r="I107" s="211"/>
      <c r="J107" s="212">
        <f>ROUND(I107*H107,2)</f>
        <v>0</v>
      </c>
      <c r="K107" s="213"/>
      <c r="L107" s="45"/>
      <c r="M107" s="214" t="s">
        <v>28</v>
      </c>
      <c r="N107" s="215" t="s">
        <v>46</v>
      </c>
      <c r="O107" s="85"/>
      <c r="P107" s="216">
        <f>O107*H107</f>
        <v>0</v>
      </c>
      <c r="Q107" s="216">
        <v>0.054210000000000001</v>
      </c>
      <c r="R107" s="216">
        <f>Q107*H107</f>
        <v>0.054210000000000001</v>
      </c>
      <c r="S107" s="216">
        <v>0</v>
      </c>
      <c r="T107" s="217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8" t="s">
        <v>144</v>
      </c>
      <c r="AT107" s="218" t="s">
        <v>140</v>
      </c>
      <c r="AU107" s="218" t="s">
        <v>145</v>
      </c>
      <c r="AY107" s="18" t="s">
        <v>137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8" t="s">
        <v>145</v>
      </c>
      <c r="BK107" s="219">
        <f>ROUND(I107*H107,2)</f>
        <v>0</v>
      </c>
      <c r="BL107" s="18" t="s">
        <v>144</v>
      </c>
      <c r="BM107" s="218" t="s">
        <v>146</v>
      </c>
    </row>
    <row r="108" s="13" customFormat="1">
      <c r="A108" s="13"/>
      <c r="B108" s="220"/>
      <c r="C108" s="221"/>
      <c r="D108" s="222" t="s">
        <v>147</v>
      </c>
      <c r="E108" s="223" t="s">
        <v>28</v>
      </c>
      <c r="F108" s="224" t="s">
        <v>148</v>
      </c>
      <c r="G108" s="221"/>
      <c r="H108" s="225">
        <v>1</v>
      </c>
      <c r="I108" s="226"/>
      <c r="J108" s="221"/>
      <c r="K108" s="221"/>
      <c r="L108" s="227"/>
      <c r="M108" s="228"/>
      <c r="N108" s="229"/>
      <c r="O108" s="229"/>
      <c r="P108" s="229"/>
      <c r="Q108" s="229"/>
      <c r="R108" s="229"/>
      <c r="S108" s="229"/>
      <c r="T108" s="23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1" t="s">
        <v>147</v>
      </c>
      <c r="AU108" s="231" t="s">
        <v>145</v>
      </c>
      <c r="AV108" s="13" t="s">
        <v>145</v>
      </c>
      <c r="AW108" s="13" t="s">
        <v>35</v>
      </c>
      <c r="AX108" s="13" t="s">
        <v>74</v>
      </c>
      <c r="AY108" s="231" t="s">
        <v>137</v>
      </c>
    </row>
    <row r="109" s="2" customFormat="1" ht="37.8" customHeight="1">
      <c r="A109" s="39"/>
      <c r="B109" s="40"/>
      <c r="C109" s="206" t="s">
        <v>145</v>
      </c>
      <c r="D109" s="206" t="s">
        <v>140</v>
      </c>
      <c r="E109" s="207" t="s">
        <v>149</v>
      </c>
      <c r="F109" s="208" t="s">
        <v>150</v>
      </c>
      <c r="G109" s="209" t="s">
        <v>143</v>
      </c>
      <c r="H109" s="210">
        <v>2</v>
      </c>
      <c r="I109" s="211"/>
      <c r="J109" s="212">
        <f>ROUND(I109*H109,2)</f>
        <v>0</v>
      </c>
      <c r="K109" s="213"/>
      <c r="L109" s="45"/>
      <c r="M109" s="214" t="s">
        <v>28</v>
      </c>
      <c r="N109" s="215" t="s">
        <v>46</v>
      </c>
      <c r="O109" s="85"/>
      <c r="P109" s="216">
        <f>O109*H109</f>
        <v>0</v>
      </c>
      <c r="Q109" s="216">
        <v>0.062210000000000001</v>
      </c>
      <c r="R109" s="216">
        <f>Q109*H109</f>
        <v>0.12442</v>
      </c>
      <c r="S109" s="216">
        <v>0</v>
      </c>
      <c r="T109" s="21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8" t="s">
        <v>144</v>
      </c>
      <c r="AT109" s="218" t="s">
        <v>140</v>
      </c>
      <c r="AU109" s="218" t="s">
        <v>145</v>
      </c>
      <c r="AY109" s="18" t="s">
        <v>137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8" t="s">
        <v>145</v>
      </c>
      <c r="BK109" s="219">
        <f>ROUND(I109*H109,2)</f>
        <v>0</v>
      </c>
      <c r="BL109" s="18" t="s">
        <v>144</v>
      </c>
      <c r="BM109" s="218" t="s">
        <v>151</v>
      </c>
    </row>
    <row r="110" s="13" customFormat="1">
      <c r="A110" s="13"/>
      <c r="B110" s="220"/>
      <c r="C110" s="221"/>
      <c r="D110" s="222" t="s">
        <v>147</v>
      </c>
      <c r="E110" s="223" t="s">
        <v>28</v>
      </c>
      <c r="F110" s="224" t="s">
        <v>152</v>
      </c>
      <c r="G110" s="221"/>
      <c r="H110" s="225">
        <v>2</v>
      </c>
      <c r="I110" s="226"/>
      <c r="J110" s="221"/>
      <c r="K110" s="221"/>
      <c r="L110" s="227"/>
      <c r="M110" s="228"/>
      <c r="N110" s="229"/>
      <c r="O110" s="229"/>
      <c r="P110" s="229"/>
      <c r="Q110" s="229"/>
      <c r="R110" s="229"/>
      <c r="S110" s="229"/>
      <c r="T110" s="23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1" t="s">
        <v>147</v>
      </c>
      <c r="AU110" s="231" t="s">
        <v>145</v>
      </c>
      <c r="AV110" s="13" t="s">
        <v>145</v>
      </c>
      <c r="AW110" s="13" t="s">
        <v>35</v>
      </c>
      <c r="AX110" s="13" t="s">
        <v>74</v>
      </c>
      <c r="AY110" s="231" t="s">
        <v>137</v>
      </c>
    </row>
    <row r="111" s="2" customFormat="1" ht="49.05" customHeight="1">
      <c r="A111" s="39"/>
      <c r="B111" s="40"/>
      <c r="C111" s="206" t="s">
        <v>138</v>
      </c>
      <c r="D111" s="206" t="s">
        <v>140</v>
      </c>
      <c r="E111" s="207" t="s">
        <v>153</v>
      </c>
      <c r="F111" s="208" t="s">
        <v>154</v>
      </c>
      <c r="G111" s="209" t="s">
        <v>155</v>
      </c>
      <c r="H111" s="210">
        <v>1.7549999999999999</v>
      </c>
      <c r="I111" s="211"/>
      <c r="J111" s="212">
        <f>ROUND(I111*H111,2)</f>
        <v>0</v>
      </c>
      <c r="K111" s="213"/>
      <c r="L111" s="45"/>
      <c r="M111" s="214" t="s">
        <v>28</v>
      </c>
      <c r="N111" s="215" t="s">
        <v>46</v>
      </c>
      <c r="O111" s="85"/>
      <c r="P111" s="216">
        <f>O111*H111</f>
        <v>0</v>
      </c>
      <c r="Q111" s="216">
        <v>0.080610000000000001</v>
      </c>
      <c r="R111" s="216">
        <f>Q111*H111</f>
        <v>0.14147055</v>
      </c>
      <c r="S111" s="216">
        <v>0</v>
      </c>
      <c r="T111" s="217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8" t="s">
        <v>144</v>
      </c>
      <c r="AT111" s="218" t="s">
        <v>140</v>
      </c>
      <c r="AU111" s="218" t="s">
        <v>145</v>
      </c>
      <c r="AY111" s="18" t="s">
        <v>137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8" t="s">
        <v>145</v>
      </c>
      <c r="BK111" s="219">
        <f>ROUND(I111*H111,2)</f>
        <v>0</v>
      </c>
      <c r="BL111" s="18" t="s">
        <v>144</v>
      </c>
      <c r="BM111" s="218" t="s">
        <v>156</v>
      </c>
    </row>
    <row r="112" s="14" customFormat="1">
      <c r="A112" s="14"/>
      <c r="B112" s="232"/>
      <c r="C112" s="233"/>
      <c r="D112" s="222" t="s">
        <v>147</v>
      </c>
      <c r="E112" s="234" t="s">
        <v>28</v>
      </c>
      <c r="F112" s="235" t="s">
        <v>157</v>
      </c>
      <c r="G112" s="233"/>
      <c r="H112" s="234" t="s">
        <v>28</v>
      </c>
      <c r="I112" s="236"/>
      <c r="J112" s="233"/>
      <c r="K112" s="233"/>
      <c r="L112" s="237"/>
      <c r="M112" s="238"/>
      <c r="N112" s="239"/>
      <c r="O112" s="239"/>
      <c r="P112" s="239"/>
      <c r="Q112" s="239"/>
      <c r="R112" s="239"/>
      <c r="S112" s="239"/>
      <c r="T112" s="24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1" t="s">
        <v>147</v>
      </c>
      <c r="AU112" s="241" t="s">
        <v>145</v>
      </c>
      <c r="AV112" s="14" t="s">
        <v>82</v>
      </c>
      <c r="AW112" s="14" t="s">
        <v>35</v>
      </c>
      <c r="AX112" s="14" t="s">
        <v>74</v>
      </c>
      <c r="AY112" s="241" t="s">
        <v>137</v>
      </c>
    </row>
    <row r="113" s="13" customFormat="1">
      <c r="A113" s="13"/>
      <c r="B113" s="220"/>
      <c r="C113" s="221"/>
      <c r="D113" s="222" t="s">
        <v>147</v>
      </c>
      <c r="E113" s="223" t="s">
        <v>28</v>
      </c>
      <c r="F113" s="224" t="s">
        <v>158</v>
      </c>
      <c r="G113" s="221"/>
      <c r="H113" s="225">
        <v>1.1699999999999999</v>
      </c>
      <c r="I113" s="226"/>
      <c r="J113" s="221"/>
      <c r="K113" s="221"/>
      <c r="L113" s="227"/>
      <c r="M113" s="228"/>
      <c r="N113" s="229"/>
      <c r="O113" s="229"/>
      <c r="P113" s="229"/>
      <c r="Q113" s="229"/>
      <c r="R113" s="229"/>
      <c r="S113" s="229"/>
      <c r="T113" s="23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1" t="s">
        <v>147</v>
      </c>
      <c r="AU113" s="231" t="s">
        <v>145</v>
      </c>
      <c r="AV113" s="13" t="s">
        <v>145</v>
      </c>
      <c r="AW113" s="13" t="s">
        <v>35</v>
      </c>
      <c r="AX113" s="13" t="s">
        <v>74</v>
      </c>
      <c r="AY113" s="231" t="s">
        <v>137</v>
      </c>
    </row>
    <row r="114" s="13" customFormat="1">
      <c r="A114" s="13"/>
      <c r="B114" s="220"/>
      <c r="C114" s="221"/>
      <c r="D114" s="222" t="s">
        <v>147</v>
      </c>
      <c r="E114" s="223" t="s">
        <v>28</v>
      </c>
      <c r="F114" s="224" t="s">
        <v>159</v>
      </c>
      <c r="G114" s="221"/>
      <c r="H114" s="225">
        <v>0.58499999999999996</v>
      </c>
      <c r="I114" s="226"/>
      <c r="J114" s="221"/>
      <c r="K114" s="221"/>
      <c r="L114" s="227"/>
      <c r="M114" s="228"/>
      <c r="N114" s="229"/>
      <c r="O114" s="229"/>
      <c r="P114" s="229"/>
      <c r="Q114" s="229"/>
      <c r="R114" s="229"/>
      <c r="S114" s="229"/>
      <c r="T114" s="23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1" t="s">
        <v>147</v>
      </c>
      <c r="AU114" s="231" t="s">
        <v>145</v>
      </c>
      <c r="AV114" s="13" t="s">
        <v>145</v>
      </c>
      <c r="AW114" s="13" t="s">
        <v>35</v>
      </c>
      <c r="AX114" s="13" t="s">
        <v>74</v>
      </c>
      <c r="AY114" s="231" t="s">
        <v>137</v>
      </c>
    </row>
    <row r="115" s="2" customFormat="1" ht="37.8" customHeight="1">
      <c r="A115" s="39"/>
      <c r="B115" s="40"/>
      <c r="C115" s="206" t="s">
        <v>144</v>
      </c>
      <c r="D115" s="206" t="s">
        <v>140</v>
      </c>
      <c r="E115" s="207" t="s">
        <v>160</v>
      </c>
      <c r="F115" s="208" t="s">
        <v>161</v>
      </c>
      <c r="G115" s="209" t="s">
        <v>155</v>
      </c>
      <c r="H115" s="210">
        <v>18.593</v>
      </c>
      <c r="I115" s="211"/>
      <c r="J115" s="212">
        <f>ROUND(I115*H115,2)</f>
        <v>0</v>
      </c>
      <c r="K115" s="213"/>
      <c r="L115" s="45"/>
      <c r="M115" s="214" t="s">
        <v>28</v>
      </c>
      <c r="N115" s="215" t="s">
        <v>46</v>
      </c>
      <c r="O115" s="85"/>
      <c r="P115" s="216">
        <f>O115*H115</f>
        <v>0</v>
      </c>
      <c r="Q115" s="216">
        <v>0.14854000000000001</v>
      </c>
      <c r="R115" s="216">
        <f>Q115*H115</f>
        <v>2.7618042200000001</v>
      </c>
      <c r="S115" s="216">
        <v>0</v>
      </c>
      <c r="T115" s="217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8" t="s">
        <v>144</v>
      </c>
      <c r="AT115" s="218" t="s">
        <v>140</v>
      </c>
      <c r="AU115" s="218" t="s">
        <v>145</v>
      </c>
      <c r="AY115" s="18" t="s">
        <v>137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8" t="s">
        <v>145</v>
      </c>
      <c r="BK115" s="219">
        <f>ROUND(I115*H115,2)</f>
        <v>0</v>
      </c>
      <c r="BL115" s="18" t="s">
        <v>144</v>
      </c>
      <c r="BM115" s="218" t="s">
        <v>162</v>
      </c>
    </row>
    <row r="116" s="14" customFormat="1">
      <c r="A116" s="14"/>
      <c r="B116" s="232"/>
      <c r="C116" s="233"/>
      <c r="D116" s="222" t="s">
        <v>147</v>
      </c>
      <c r="E116" s="234" t="s">
        <v>28</v>
      </c>
      <c r="F116" s="235" t="s">
        <v>163</v>
      </c>
      <c r="G116" s="233"/>
      <c r="H116" s="234" t="s">
        <v>28</v>
      </c>
      <c r="I116" s="236"/>
      <c r="J116" s="233"/>
      <c r="K116" s="233"/>
      <c r="L116" s="237"/>
      <c r="M116" s="238"/>
      <c r="N116" s="239"/>
      <c r="O116" s="239"/>
      <c r="P116" s="239"/>
      <c r="Q116" s="239"/>
      <c r="R116" s="239"/>
      <c r="S116" s="239"/>
      <c r="T116" s="240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1" t="s">
        <v>147</v>
      </c>
      <c r="AU116" s="241" t="s">
        <v>145</v>
      </c>
      <c r="AV116" s="14" t="s">
        <v>82</v>
      </c>
      <c r="AW116" s="14" t="s">
        <v>35</v>
      </c>
      <c r="AX116" s="14" t="s">
        <v>74</v>
      </c>
      <c r="AY116" s="241" t="s">
        <v>137</v>
      </c>
    </row>
    <row r="117" s="13" customFormat="1">
      <c r="A117" s="13"/>
      <c r="B117" s="220"/>
      <c r="C117" s="221"/>
      <c r="D117" s="222" t="s">
        <v>147</v>
      </c>
      <c r="E117" s="223" t="s">
        <v>28</v>
      </c>
      <c r="F117" s="224" t="s">
        <v>164</v>
      </c>
      <c r="G117" s="221"/>
      <c r="H117" s="225">
        <v>17.658000000000001</v>
      </c>
      <c r="I117" s="226"/>
      <c r="J117" s="221"/>
      <c r="K117" s="221"/>
      <c r="L117" s="227"/>
      <c r="M117" s="228"/>
      <c r="N117" s="229"/>
      <c r="O117" s="229"/>
      <c r="P117" s="229"/>
      <c r="Q117" s="229"/>
      <c r="R117" s="229"/>
      <c r="S117" s="229"/>
      <c r="T117" s="23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1" t="s">
        <v>147</v>
      </c>
      <c r="AU117" s="231" t="s">
        <v>145</v>
      </c>
      <c r="AV117" s="13" t="s">
        <v>145</v>
      </c>
      <c r="AW117" s="13" t="s">
        <v>35</v>
      </c>
      <c r="AX117" s="13" t="s">
        <v>74</v>
      </c>
      <c r="AY117" s="231" t="s">
        <v>137</v>
      </c>
    </row>
    <row r="118" s="13" customFormat="1">
      <c r="A118" s="13"/>
      <c r="B118" s="220"/>
      <c r="C118" s="221"/>
      <c r="D118" s="222" t="s">
        <v>147</v>
      </c>
      <c r="E118" s="223" t="s">
        <v>28</v>
      </c>
      <c r="F118" s="224" t="s">
        <v>165</v>
      </c>
      <c r="G118" s="221"/>
      <c r="H118" s="225">
        <v>-5.6900000000000004</v>
      </c>
      <c r="I118" s="226"/>
      <c r="J118" s="221"/>
      <c r="K118" s="221"/>
      <c r="L118" s="227"/>
      <c r="M118" s="228"/>
      <c r="N118" s="229"/>
      <c r="O118" s="229"/>
      <c r="P118" s="229"/>
      <c r="Q118" s="229"/>
      <c r="R118" s="229"/>
      <c r="S118" s="229"/>
      <c r="T118" s="23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1" t="s">
        <v>147</v>
      </c>
      <c r="AU118" s="231" t="s">
        <v>145</v>
      </c>
      <c r="AV118" s="13" t="s">
        <v>145</v>
      </c>
      <c r="AW118" s="13" t="s">
        <v>35</v>
      </c>
      <c r="AX118" s="13" t="s">
        <v>74</v>
      </c>
      <c r="AY118" s="231" t="s">
        <v>137</v>
      </c>
    </row>
    <row r="119" s="14" customFormat="1">
      <c r="A119" s="14"/>
      <c r="B119" s="232"/>
      <c r="C119" s="233"/>
      <c r="D119" s="222" t="s">
        <v>147</v>
      </c>
      <c r="E119" s="234" t="s">
        <v>28</v>
      </c>
      <c r="F119" s="235" t="s">
        <v>166</v>
      </c>
      <c r="G119" s="233"/>
      <c r="H119" s="234" t="s">
        <v>28</v>
      </c>
      <c r="I119" s="236"/>
      <c r="J119" s="233"/>
      <c r="K119" s="233"/>
      <c r="L119" s="237"/>
      <c r="M119" s="238"/>
      <c r="N119" s="239"/>
      <c r="O119" s="239"/>
      <c r="P119" s="239"/>
      <c r="Q119" s="239"/>
      <c r="R119" s="239"/>
      <c r="S119" s="239"/>
      <c r="T119" s="24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1" t="s">
        <v>147</v>
      </c>
      <c r="AU119" s="241" t="s">
        <v>145</v>
      </c>
      <c r="AV119" s="14" t="s">
        <v>82</v>
      </c>
      <c r="AW119" s="14" t="s">
        <v>35</v>
      </c>
      <c r="AX119" s="14" t="s">
        <v>74</v>
      </c>
      <c r="AY119" s="241" t="s">
        <v>137</v>
      </c>
    </row>
    <row r="120" s="13" customFormat="1">
      <c r="A120" s="13"/>
      <c r="B120" s="220"/>
      <c r="C120" s="221"/>
      <c r="D120" s="222" t="s">
        <v>147</v>
      </c>
      <c r="E120" s="223" t="s">
        <v>28</v>
      </c>
      <c r="F120" s="224" t="s">
        <v>167</v>
      </c>
      <c r="G120" s="221"/>
      <c r="H120" s="225">
        <v>9.1449999999999996</v>
      </c>
      <c r="I120" s="226"/>
      <c r="J120" s="221"/>
      <c r="K120" s="221"/>
      <c r="L120" s="227"/>
      <c r="M120" s="228"/>
      <c r="N120" s="229"/>
      <c r="O120" s="229"/>
      <c r="P120" s="229"/>
      <c r="Q120" s="229"/>
      <c r="R120" s="229"/>
      <c r="S120" s="229"/>
      <c r="T120" s="23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1" t="s">
        <v>147</v>
      </c>
      <c r="AU120" s="231" t="s">
        <v>145</v>
      </c>
      <c r="AV120" s="13" t="s">
        <v>145</v>
      </c>
      <c r="AW120" s="13" t="s">
        <v>35</v>
      </c>
      <c r="AX120" s="13" t="s">
        <v>74</v>
      </c>
      <c r="AY120" s="231" t="s">
        <v>137</v>
      </c>
    </row>
    <row r="121" s="13" customFormat="1">
      <c r="A121" s="13"/>
      <c r="B121" s="220"/>
      <c r="C121" s="221"/>
      <c r="D121" s="222" t="s">
        <v>147</v>
      </c>
      <c r="E121" s="223" t="s">
        <v>28</v>
      </c>
      <c r="F121" s="224" t="s">
        <v>168</v>
      </c>
      <c r="G121" s="221"/>
      <c r="H121" s="225">
        <v>-2.52</v>
      </c>
      <c r="I121" s="226"/>
      <c r="J121" s="221"/>
      <c r="K121" s="221"/>
      <c r="L121" s="227"/>
      <c r="M121" s="228"/>
      <c r="N121" s="229"/>
      <c r="O121" s="229"/>
      <c r="P121" s="229"/>
      <c r="Q121" s="229"/>
      <c r="R121" s="229"/>
      <c r="S121" s="229"/>
      <c r="T121" s="23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1" t="s">
        <v>147</v>
      </c>
      <c r="AU121" s="231" t="s">
        <v>145</v>
      </c>
      <c r="AV121" s="13" t="s">
        <v>145</v>
      </c>
      <c r="AW121" s="13" t="s">
        <v>35</v>
      </c>
      <c r="AX121" s="13" t="s">
        <v>74</v>
      </c>
      <c r="AY121" s="231" t="s">
        <v>137</v>
      </c>
    </row>
    <row r="122" s="2" customFormat="1" ht="24.15" customHeight="1">
      <c r="A122" s="39"/>
      <c r="B122" s="40"/>
      <c r="C122" s="206" t="s">
        <v>169</v>
      </c>
      <c r="D122" s="206" t="s">
        <v>140</v>
      </c>
      <c r="E122" s="207" t="s">
        <v>170</v>
      </c>
      <c r="F122" s="208" t="s">
        <v>171</v>
      </c>
      <c r="G122" s="209" t="s">
        <v>172</v>
      </c>
      <c r="H122" s="210">
        <v>7.2000000000000002</v>
      </c>
      <c r="I122" s="211"/>
      <c r="J122" s="212">
        <f>ROUND(I122*H122,2)</f>
        <v>0</v>
      </c>
      <c r="K122" s="213"/>
      <c r="L122" s="45"/>
      <c r="M122" s="214" t="s">
        <v>28</v>
      </c>
      <c r="N122" s="215" t="s">
        <v>46</v>
      </c>
      <c r="O122" s="85"/>
      <c r="P122" s="216">
        <f>O122*H122</f>
        <v>0</v>
      </c>
      <c r="Q122" s="216">
        <v>0.00019599999999999999</v>
      </c>
      <c r="R122" s="216">
        <f>Q122*H122</f>
        <v>0.0014112</v>
      </c>
      <c r="S122" s="216">
        <v>0</v>
      </c>
      <c r="T122" s="217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8" t="s">
        <v>144</v>
      </c>
      <c r="AT122" s="218" t="s">
        <v>140</v>
      </c>
      <c r="AU122" s="218" t="s">
        <v>145</v>
      </c>
      <c r="AY122" s="18" t="s">
        <v>137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8" t="s">
        <v>145</v>
      </c>
      <c r="BK122" s="219">
        <f>ROUND(I122*H122,2)</f>
        <v>0</v>
      </c>
      <c r="BL122" s="18" t="s">
        <v>144</v>
      </c>
      <c r="BM122" s="218" t="s">
        <v>173</v>
      </c>
    </row>
    <row r="123" s="14" customFormat="1">
      <c r="A123" s="14"/>
      <c r="B123" s="232"/>
      <c r="C123" s="233"/>
      <c r="D123" s="222" t="s">
        <v>147</v>
      </c>
      <c r="E123" s="234" t="s">
        <v>28</v>
      </c>
      <c r="F123" s="235" t="s">
        <v>163</v>
      </c>
      <c r="G123" s="233"/>
      <c r="H123" s="234" t="s">
        <v>28</v>
      </c>
      <c r="I123" s="236"/>
      <c r="J123" s="233"/>
      <c r="K123" s="233"/>
      <c r="L123" s="237"/>
      <c r="M123" s="238"/>
      <c r="N123" s="239"/>
      <c r="O123" s="239"/>
      <c r="P123" s="239"/>
      <c r="Q123" s="239"/>
      <c r="R123" s="239"/>
      <c r="S123" s="239"/>
      <c r="T123" s="24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1" t="s">
        <v>147</v>
      </c>
      <c r="AU123" s="241" t="s">
        <v>145</v>
      </c>
      <c r="AV123" s="14" t="s">
        <v>82</v>
      </c>
      <c r="AW123" s="14" t="s">
        <v>35</v>
      </c>
      <c r="AX123" s="14" t="s">
        <v>74</v>
      </c>
      <c r="AY123" s="241" t="s">
        <v>137</v>
      </c>
    </row>
    <row r="124" s="13" customFormat="1">
      <c r="A124" s="13"/>
      <c r="B124" s="220"/>
      <c r="C124" s="221"/>
      <c r="D124" s="222" t="s">
        <v>147</v>
      </c>
      <c r="E124" s="223" t="s">
        <v>28</v>
      </c>
      <c r="F124" s="224" t="s">
        <v>174</v>
      </c>
      <c r="G124" s="221"/>
      <c r="H124" s="225">
        <v>5.2000000000000002</v>
      </c>
      <c r="I124" s="226"/>
      <c r="J124" s="221"/>
      <c r="K124" s="221"/>
      <c r="L124" s="227"/>
      <c r="M124" s="228"/>
      <c r="N124" s="229"/>
      <c r="O124" s="229"/>
      <c r="P124" s="229"/>
      <c r="Q124" s="229"/>
      <c r="R124" s="229"/>
      <c r="S124" s="229"/>
      <c r="T124" s="23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1" t="s">
        <v>147</v>
      </c>
      <c r="AU124" s="231" t="s">
        <v>145</v>
      </c>
      <c r="AV124" s="13" t="s">
        <v>145</v>
      </c>
      <c r="AW124" s="13" t="s">
        <v>35</v>
      </c>
      <c r="AX124" s="13" t="s">
        <v>74</v>
      </c>
      <c r="AY124" s="231" t="s">
        <v>137</v>
      </c>
    </row>
    <row r="125" s="14" customFormat="1">
      <c r="A125" s="14"/>
      <c r="B125" s="232"/>
      <c r="C125" s="233"/>
      <c r="D125" s="222" t="s">
        <v>147</v>
      </c>
      <c r="E125" s="234" t="s">
        <v>28</v>
      </c>
      <c r="F125" s="235" t="s">
        <v>166</v>
      </c>
      <c r="G125" s="233"/>
      <c r="H125" s="234" t="s">
        <v>28</v>
      </c>
      <c r="I125" s="236"/>
      <c r="J125" s="233"/>
      <c r="K125" s="233"/>
      <c r="L125" s="237"/>
      <c r="M125" s="238"/>
      <c r="N125" s="239"/>
      <c r="O125" s="239"/>
      <c r="P125" s="239"/>
      <c r="Q125" s="239"/>
      <c r="R125" s="239"/>
      <c r="S125" s="239"/>
      <c r="T125" s="24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1" t="s">
        <v>147</v>
      </c>
      <c r="AU125" s="241" t="s">
        <v>145</v>
      </c>
      <c r="AV125" s="14" t="s">
        <v>82</v>
      </c>
      <c r="AW125" s="14" t="s">
        <v>35</v>
      </c>
      <c r="AX125" s="14" t="s">
        <v>74</v>
      </c>
      <c r="AY125" s="241" t="s">
        <v>137</v>
      </c>
    </row>
    <row r="126" s="13" customFormat="1">
      <c r="A126" s="13"/>
      <c r="B126" s="220"/>
      <c r="C126" s="221"/>
      <c r="D126" s="222" t="s">
        <v>147</v>
      </c>
      <c r="E126" s="223" t="s">
        <v>28</v>
      </c>
      <c r="F126" s="224" t="s">
        <v>175</v>
      </c>
      <c r="G126" s="221"/>
      <c r="H126" s="225">
        <v>2</v>
      </c>
      <c r="I126" s="226"/>
      <c r="J126" s="221"/>
      <c r="K126" s="221"/>
      <c r="L126" s="227"/>
      <c r="M126" s="228"/>
      <c r="N126" s="229"/>
      <c r="O126" s="229"/>
      <c r="P126" s="229"/>
      <c r="Q126" s="229"/>
      <c r="R126" s="229"/>
      <c r="S126" s="229"/>
      <c r="T126" s="23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1" t="s">
        <v>147</v>
      </c>
      <c r="AU126" s="231" t="s">
        <v>145</v>
      </c>
      <c r="AV126" s="13" t="s">
        <v>145</v>
      </c>
      <c r="AW126" s="13" t="s">
        <v>35</v>
      </c>
      <c r="AX126" s="13" t="s">
        <v>74</v>
      </c>
      <c r="AY126" s="231" t="s">
        <v>137</v>
      </c>
    </row>
    <row r="127" s="12" customFormat="1" ht="22.8" customHeight="1">
      <c r="A127" s="12"/>
      <c r="B127" s="190"/>
      <c r="C127" s="191"/>
      <c r="D127" s="192" t="s">
        <v>73</v>
      </c>
      <c r="E127" s="204" t="s">
        <v>144</v>
      </c>
      <c r="F127" s="204" t="s">
        <v>176</v>
      </c>
      <c r="G127" s="191"/>
      <c r="H127" s="191"/>
      <c r="I127" s="194"/>
      <c r="J127" s="205">
        <f>BK127</f>
        <v>0</v>
      </c>
      <c r="K127" s="191"/>
      <c r="L127" s="196"/>
      <c r="M127" s="197"/>
      <c r="N127" s="198"/>
      <c r="O127" s="198"/>
      <c r="P127" s="199">
        <f>SUM(P128:P136)</f>
        <v>0</v>
      </c>
      <c r="Q127" s="198"/>
      <c r="R127" s="199">
        <f>SUM(R128:R136)</f>
        <v>0.38224741008000002</v>
      </c>
      <c r="S127" s="198"/>
      <c r="T127" s="200">
        <f>SUM(T128:T136)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1" t="s">
        <v>82</v>
      </c>
      <c r="AT127" s="202" t="s">
        <v>73</v>
      </c>
      <c r="AU127" s="202" t="s">
        <v>82</v>
      </c>
      <c r="AY127" s="201" t="s">
        <v>137</v>
      </c>
      <c r="BK127" s="203">
        <f>SUM(BK128:BK136)</f>
        <v>0</v>
      </c>
    </row>
    <row r="128" s="2" customFormat="1" ht="24.15" customHeight="1">
      <c r="A128" s="39"/>
      <c r="B128" s="40"/>
      <c r="C128" s="206" t="s">
        <v>177</v>
      </c>
      <c r="D128" s="206" t="s">
        <v>140</v>
      </c>
      <c r="E128" s="207" t="s">
        <v>178</v>
      </c>
      <c r="F128" s="208" t="s">
        <v>179</v>
      </c>
      <c r="G128" s="209" t="s">
        <v>143</v>
      </c>
      <c r="H128" s="210">
        <v>1</v>
      </c>
      <c r="I128" s="211"/>
      <c r="J128" s="212">
        <f>ROUND(I128*H128,2)</f>
        <v>0</v>
      </c>
      <c r="K128" s="213"/>
      <c r="L128" s="45"/>
      <c r="M128" s="214" t="s">
        <v>28</v>
      </c>
      <c r="N128" s="215" t="s">
        <v>46</v>
      </c>
      <c r="O128" s="85"/>
      <c r="P128" s="216">
        <f>O128*H128</f>
        <v>0</v>
      </c>
      <c r="Q128" s="216">
        <v>0.019704960000000001</v>
      </c>
      <c r="R128" s="216">
        <f>Q128*H128</f>
        <v>0.019704960000000001</v>
      </c>
      <c r="S128" s="216">
        <v>0</v>
      </c>
      <c r="T128" s="21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8" t="s">
        <v>144</v>
      </c>
      <c r="AT128" s="218" t="s">
        <v>140</v>
      </c>
      <c r="AU128" s="218" t="s">
        <v>145</v>
      </c>
      <c r="AY128" s="18" t="s">
        <v>137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8" t="s">
        <v>145</v>
      </c>
      <c r="BK128" s="219">
        <f>ROUND(I128*H128,2)</f>
        <v>0</v>
      </c>
      <c r="BL128" s="18" t="s">
        <v>144</v>
      </c>
      <c r="BM128" s="218" t="s">
        <v>180</v>
      </c>
    </row>
    <row r="129" s="13" customFormat="1">
      <c r="A129" s="13"/>
      <c r="B129" s="220"/>
      <c r="C129" s="221"/>
      <c r="D129" s="222" t="s">
        <v>147</v>
      </c>
      <c r="E129" s="223" t="s">
        <v>28</v>
      </c>
      <c r="F129" s="224" t="s">
        <v>181</v>
      </c>
      <c r="G129" s="221"/>
      <c r="H129" s="225">
        <v>1</v>
      </c>
      <c r="I129" s="226"/>
      <c r="J129" s="221"/>
      <c r="K129" s="221"/>
      <c r="L129" s="227"/>
      <c r="M129" s="228"/>
      <c r="N129" s="229"/>
      <c r="O129" s="229"/>
      <c r="P129" s="229"/>
      <c r="Q129" s="229"/>
      <c r="R129" s="229"/>
      <c r="S129" s="229"/>
      <c r="T129" s="23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1" t="s">
        <v>147</v>
      </c>
      <c r="AU129" s="231" t="s">
        <v>145</v>
      </c>
      <c r="AV129" s="13" t="s">
        <v>145</v>
      </c>
      <c r="AW129" s="13" t="s">
        <v>35</v>
      </c>
      <c r="AX129" s="13" t="s">
        <v>74</v>
      </c>
      <c r="AY129" s="231" t="s">
        <v>137</v>
      </c>
    </row>
    <row r="130" s="2" customFormat="1" ht="24.15" customHeight="1">
      <c r="A130" s="39"/>
      <c r="B130" s="40"/>
      <c r="C130" s="206" t="s">
        <v>182</v>
      </c>
      <c r="D130" s="206" t="s">
        <v>140</v>
      </c>
      <c r="E130" s="207" t="s">
        <v>183</v>
      </c>
      <c r="F130" s="208" t="s">
        <v>184</v>
      </c>
      <c r="G130" s="209" t="s">
        <v>185</v>
      </c>
      <c r="H130" s="210">
        <v>0.13600000000000001</v>
      </c>
      <c r="I130" s="211"/>
      <c r="J130" s="212">
        <f>ROUND(I130*H130,2)</f>
        <v>0</v>
      </c>
      <c r="K130" s="213"/>
      <c r="L130" s="45"/>
      <c r="M130" s="214" t="s">
        <v>28</v>
      </c>
      <c r="N130" s="215" t="s">
        <v>46</v>
      </c>
      <c r="O130" s="85"/>
      <c r="P130" s="216">
        <f>O130*H130</f>
        <v>0</v>
      </c>
      <c r="Q130" s="216">
        <v>2.453395</v>
      </c>
      <c r="R130" s="216">
        <f>Q130*H130</f>
        <v>0.33366172000000005</v>
      </c>
      <c r="S130" s="216">
        <v>0</v>
      </c>
      <c r="T130" s="21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8" t="s">
        <v>144</v>
      </c>
      <c r="AT130" s="218" t="s">
        <v>140</v>
      </c>
      <c r="AU130" s="218" t="s">
        <v>145</v>
      </c>
      <c r="AY130" s="18" t="s">
        <v>137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8" t="s">
        <v>145</v>
      </c>
      <c r="BK130" s="219">
        <f>ROUND(I130*H130,2)</f>
        <v>0</v>
      </c>
      <c r="BL130" s="18" t="s">
        <v>144</v>
      </c>
      <c r="BM130" s="218" t="s">
        <v>186</v>
      </c>
    </row>
    <row r="131" s="13" customFormat="1">
      <c r="A131" s="13"/>
      <c r="B131" s="220"/>
      <c r="C131" s="221"/>
      <c r="D131" s="222" t="s">
        <v>147</v>
      </c>
      <c r="E131" s="223" t="s">
        <v>28</v>
      </c>
      <c r="F131" s="224" t="s">
        <v>187</v>
      </c>
      <c r="G131" s="221"/>
      <c r="H131" s="225">
        <v>0.13600000000000001</v>
      </c>
      <c r="I131" s="226"/>
      <c r="J131" s="221"/>
      <c r="K131" s="221"/>
      <c r="L131" s="227"/>
      <c r="M131" s="228"/>
      <c r="N131" s="229"/>
      <c r="O131" s="229"/>
      <c r="P131" s="229"/>
      <c r="Q131" s="229"/>
      <c r="R131" s="229"/>
      <c r="S131" s="229"/>
      <c r="T131" s="23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1" t="s">
        <v>147</v>
      </c>
      <c r="AU131" s="231" t="s">
        <v>145</v>
      </c>
      <c r="AV131" s="13" t="s">
        <v>145</v>
      </c>
      <c r="AW131" s="13" t="s">
        <v>35</v>
      </c>
      <c r="AX131" s="13" t="s">
        <v>74</v>
      </c>
      <c r="AY131" s="231" t="s">
        <v>137</v>
      </c>
    </row>
    <row r="132" s="2" customFormat="1" ht="24.15" customHeight="1">
      <c r="A132" s="39"/>
      <c r="B132" s="40"/>
      <c r="C132" s="206" t="s">
        <v>188</v>
      </c>
      <c r="D132" s="206" t="s">
        <v>140</v>
      </c>
      <c r="E132" s="207" t="s">
        <v>189</v>
      </c>
      <c r="F132" s="208" t="s">
        <v>190</v>
      </c>
      <c r="G132" s="209" t="s">
        <v>155</v>
      </c>
      <c r="H132" s="210">
        <v>1.357</v>
      </c>
      <c r="I132" s="211"/>
      <c r="J132" s="212">
        <f>ROUND(I132*H132,2)</f>
        <v>0</v>
      </c>
      <c r="K132" s="213"/>
      <c r="L132" s="45"/>
      <c r="M132" s="214" t="s">
        <v>28</v>
      </c>
      <c r="N132" s="215" t="s">
        <v>46</v>
      </c>
      <c r="O132" s="85"/>
      <c r="P132" s="216">
        <f>O132*H132</f>
        <v>0</v>
      </c>
      <c r="Q132" s="216">
        <v>0.0057646399999999997</v>
      </c>
      <c r="R132" s="216">
        <f>Q132*H132</f>
        <v>0.0078226164799999991</v>
      </c>
      <c r="S132" s="216">
        <v>0</v>
      </c>
      <c r="T132" s="21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8" t="s">
        <v>144</v>
      </c>
      <c r="AT132" s="218" t="s">
        <v>140</v>
      </c>
      <c r="AU132" s="218" t="s">
        <v>145</v>
      </c>
      <c r="AY132" s="18" t="s">
        <v>137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8" t="s">
        <v>145</v>
      </c>
      <c r="BK132" s="219">
        <f>ROUND(I132*H132,2)</f>
        <v>0</v>
      </c>
      <c r="BL132" s="18" t="s">
        <v>144</v>
      </c>
      <c r="BM132" s="218" t="s">
        <v>191</v>
      </c>
    </row>
    <row r="133" s="13" customFormat="1">
      <c r="A133" s="13"/>
      <c r="B133" s="220"/>
      <c r="C133" s="221"/>
      <c r="D133" s="222" t="s">
        <v>147</v>
      </c>
      <c r="E133" s="223" t="s">
        <v>28</v>
      </c>
      <c r="F133" s="224" t="s">
        <v>192</v>
      </c>
      <c r="G133" s="221"/>
      <c r="H133" s="225">
        <v>1.357</v>
      </c>
      <c r="I133" s="226"/>
      <c r="J133" s="221"/>
      <c r="K133" s="221"/>
      <c r="L133" s="227"/>
      <c r="M133" s="228"/>
      <c r="N133" s="229"/>
      <c r="O133" s="229"/>
      <c r="P133" s="229"/>
      <c r="Q133" s="229"/>
      <c r="R133" s="229"/>
      <c r="S133" s="229"/>
      <c r="T133" s="23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1" t="s">
        <v>147</v>
      </c>
      <c r="AU133" s="231" t="s">
        <v>145</v>
      </c>
      <c r="AV133" s="13" t="s">
        <v>145</v>
      </c>
      <c r="AW133" s="13" t="s">
        <v>35</v>
      </c>
      <c r="AX133" s="13" t="s">
        <v>74</v>
      </c>
      <c r="AY133" s="231" t="s">
        <v>137</v>
      </c>
    </row>
    <row r="134" s="2" customFormat="1" ht="24.15" customHeight="1">
      <c r="A134" s="39"/>
      <c r="B134" s="40"/>
      <c r="C134" s="206" t="s">
        <v>193</v>
      </c>
      <c r="D134" s="206" t="s">
        <v>140</v>
      </c>
      <c r="E134" s="207" t="s">
        <v>194</v>
      </c>
      <c r="F134" s="208" t="s">
        <v>195</v>
      </c>
      <c r="G134" s="209" t="s">
        <v>155</v>
      </c>
      <c r="H134" s="210">
        <v>1.357</v>
      </c>
      <c r="I134" s="211"/>
      <c r="J134" s="212">
        <f>ROUND(I134*H134,2)</f>
        <v>0</v>
      </c>
      <c r="K134" s="213"/>
      <c r="L134" s="45"/>
      <c r="M134" s="214" t="s">
        <v>28</v>
      </c>
      <c r="N134" s="215" t="s">
        <v>46</v>
      </c>
      <c r="O134" s="85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8" t="s">
        <v>144</v>
      </c>
      <c r="AT134" s="218" t="s">
        <v>140</v>
      </c>
      <c r="AU134" s="218" t="s">
        <v>145</v>
      </c>
      <c r="AY134" s="18" t="s">
        <v>137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8" t="s">
        <v>145</v>
      </c>
      <c r="BK134" s="219">
        <f>ROUND(I134*H134,2)</f>
        <v>0</v>
      </c>
      <c r="BL134" s="18" t="s">
        <v>144</v>
      </c>
      <c r="BM134" s="218" t="s">
        <v>196</v>
      </c>
    </row>
    <row r="135" s="2" customFormat="1" ht="24.15" customHeight="1">
      <c r="A135" s="39"/>
      <c r="B135" s="40"/>
      <c r="C135" s="206" t="s">
        <v>197</v>
      </c>
      <c r="D135" s="206" t="s">
        <v>140</v>
      </c>
      <c r="E135" s="207" t="s">
        <v>198</v>
      </c>
      <c r="F135" s="208" t="s">
        <v>199</v>
      </c>
      <c r="G135" s="209" t="s">
        <v>200</v>
      </c>
      <c r="H135" s="210">
        <v>0.02</v>
      </c>
      <c r="I135" s="211"/>
      <c r="J135" s="212">
        <f>ROUND(I135*H135,2)</f>
        <v>0</v>
      </c>
      <c r="K135" s="213"/>
      <c r="L135" s="45"/>
      <c r="M135" s="214" t="s">
        <v>28</v>
      </c>
      <c r="N135" s="215" t="s">
        <v>46</v>
      </c>
      <c r="O135" s="85"/>
      <c r="P135" s="216">
        <f>O135*H135</f>
        <v>0</v>
      </c>
      <c r="Q135" s="216">
        <v>1.0529056800000001</v>
      </c>
      <c r="R135" s="216">
        <f>Q135*H135</f>
        <v>0.021058113600000001</v>
      </c>
      <c r="S135" s="216">
        <v>0</v>
      </c>
      <c r="T135" s="21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8" t="s">
        <v>144</v>
      </c>
      <c r="AT135" s="218" t="s">
        <v>140</v>
      </c>
      <c r="AU135" s="218" t="s">
        <v>145</v>
      </c>
      <c r="AY135" s="18" t="s">
        <v>137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8" t="s">
        <v>145</v>
      </c>
      <c r="BK135" s="219">
        <f>ROUND(I135*H135,2)</f>
        <v>0</v>
      </c>
      <c r="BL135" s="18" t="s">
        <v>144</v>
      </c>
      <c r="BM135" s="218" t="s">
        <v>201</v>
      </c>
    </row>
    <row r="136" s="13" customFormat="1">
      <c r="A136" s="13"/>
      <c r="B136" s="220"/>
      <c r="C136" s="221"/>
      <c r="D136" s="222" t="s">
        <v>147</v>
      </c>
      <c r="E136" s="223" t="s">
        <v>28</v>
      </c>
      <c r="F136" s="224" t="s">
        <v>202</v>
      </c>
      <c r="G136" s="221"/>
      <c r="H136" s="225">
        <v>0.02</v>
      </c>
      <c r="I136" s="226"/>
      <c r="J136" s="221"/>
      <c r="K136" s="221"/>
      <c r="L136" s="227"/>
      <c r="M136" s="228"/>
      <c r="N136" s="229"/>
      <c r="O136" s="229"/>
      <c r="P136" s="229"/>
      <c r="Q136" s="229"/>
      <c r="R136" s="229"/>
      <c r="S136" s="229"/>
      <c r="T136" s="23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1" t="s">
        <v>147</v>
      </c>
      <c r="AU136" s="231" t="s">
        <v>145</v>
      </c>
      <c r="AV136" s="13" t="s">
        <v>145</v>
      </c>
      <c r="AW136" s="13" t="s">
        <v>35</v>
      </c>
      <c r="AX136" s="13" t="s">
        <v>74</v>
      </c>
      <c r="AY136" s="231" t="s">
        <v>137</v>
      </c>
    </row>
    <row r="137" s="12" customFormat="1" ht="22.8" customHeight="1">
      <c r="A137" s="12"/>
      <c r="B137" s="190"/>
      <c r="C137" s="191"/>
      <c r="D137" s="192" t="s">
        <v>73</v>
      </c>
      <c r="E137" s="204" t="s">
        <v>177</v>
      </c>
      <c r="F137" s="204" t="s">
        <v>203</v>
      </c>
      <c r="G137" s="191"/>
      <c r="H137" s="191"/>
      <c r="I137" s="194"/>
      <c r="J137" s="205">
        <f>BK137</f>
        <v>0</v>
      </c>
      <c r="K137" s="191"/>
      <c r="L137" s="196"/>
      <c r="M137" s="197"/>
      <c r="N137" s="198"/>
      <c r="O137" s="198"/>
      <c r="P137" s="199">
        <f>SUM(P138:P238)</f>
        <v>0</v>
      </c>
      <c r="Q137" s="198"/>
      <c r="R137" s="199">
        <f>SUM(R138:R238)</f>
        <v>2.4806428687999995</v>
      </c>
      <c r="S137" s="198"/>
      <c r="T137" s="200">
        <f>SUM(T138:T238)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1" t="s">
        <v>82</v>
      </c>
      <c r="AT137" s="202" t="s">
        <v>73</v>
      </c>
      <c r="AU137" s="202" t="s">
        <v>82</v>
      </c>
      <c r="AY137" s="201" t="s">
        <v>137</v>
      </c>
      <c r="BK137" s="203">
        <f>SUM(BK138:BK238)</f>
        <v>0</v>
      </c>
    </row>
    <row r="138" s="2" customFormat="1" ht="37.8" customHeight="1">
      <c r="A138" s="39"/>
      <c r="B138" s="40"/>
      <c r="C138" s="206" t="s">
        <v>204</v>
      </c>
      <c r="D138" s="206" t="s">
        <v>140</v>
      </c>
      <c r="E138" s="207" t="s">
        <v>205</v>
      </c>
      <c r="F138" s="208" t="s">
        <v>206</v>
      </c>
      <c r="G138" s="209" t="s">
        <v>155</v>
      </c>
      <c r="H138" s="210">
        <v>22.937000000000001</v>
      </c>
      <c r="I138" s="211"/>
      <c r="J138" s="212">
        <f>ROUND(I138*H138,2)</f>
        <v>0</v>
      </c>
      <c r="K138" s="213"/>
      <c r="L138" s="45"/>
      <c r="M138" s="214" t="s">
        <v>28</v>
      </c>
      <c r="N138" s="215" t="s">
        <v>46</v>
      </c>
      <c r="O138" s="85"/>
      <c r="P138" s="216">
        <f>O138*H138</f>
        <v>0</v>
      </c>
      <c r="Q138" s="216">
        <v>0.0043839999999999999</v>
      </c>
      <c r="R138" s="216">
        <f>Q138*H138</f>
        <v>0.100555808</v>
      </c>
      <c r="S138" s="216">
        <v>0</v>
      </c>
      <c r="T138" s="21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8" t="s">
        <v>144</v>
      </c>
      <c r="AT138" s="218" t="s">
        <v>140</v>
      </c>
      <c r="AU138" s="218" t="s">
        <v>145</v>
      </c>
      <c r="AY138" s="18" t="s">
        <v>137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8" t="s">
        <v>145</v>
      </c>
      <c r="BK138" s="219">
        <f>ROUND(I138*H138,2)</f>
        <v>0</v>
      </c>
      <c r="BL138" s="18" t="s">
        <v>144</v>
      </c>
      <c r="BM138" s="218" t="s">
        <v>207</v>
      </c>
    </row>
    <row r="139" s="13" customFormat="1">
      <c r="A139" s="13"/>
      <c r="B139" s="220"/>
      <c r="C139" s="221"/>
      <c r="D139" s="222" t="s">
        <v>147</v>
      </c>
      <c r="E139" s="223" t="s">
        <v>28</v>
      </c>
      <c r="F139" s="224" t="s">
        <v>208</v>
      </c>
      <c r="G139" s="221"/>
      <c r="H139" s="225">
        <v>0.58499999999999996</v>
      </c>
      <c r="I139" s="226"/>
      <c r="J139" s="221"/>
      <c r="K139" s="221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147</v>
      </c>
      <c r="AU139" s="231" t="s">
        <v>145</v>
      </c>
      <c r="AV139" s="13" t="s">
        <v>145</v>
      </c>
      <c r="AW139" s="13" t="s">
        <v>35</v>
      </c>
      <c r="AX139" s="13" t="s">
        <v>74</v>
      </c>
      <c r="AY139" s="231" t="s">
        <v>137</v>
      </c>
    </row>
    <row r="140" s="13" customFormat="1">
      <c r="A140" s="13"/>
      <c r="B140" s="220"/>
      <c r="C140" s="221"/>
      <c r="D140" s="222" t="s">
        <v>147</v>
      </c>
      <c r="E140" s="223" t="s">
        <v>28</v>
      </c>
      <c r="F140" s="224" t="s">
        <v>209</v>
      </c>
      <c r="G140" s="221"/>
      <c r="H140" s="225">
        <v>0.58499999999999996</v>
      </c>
      <c r="I140" s="226"/>
      <c r="J140" s="221"/>
      <c r="K140" s="221"/>
      <c r="L140" s="227"/>
      <c r="M140" s="228"/>
      <c r="N140" s="229"/>
      <c r="O140" s="229"/>
      <c r="P140" s="229"/>
      <c r="Q140" s="229"/>
      <c r="R140" s="229"/>
      <c r="S140" s="229"/>
      <c r="T140" s="23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1" t="s">
        <v>147</v>
      </c>
      <c r="AU140" s="231" t="s">
        <v>145</v>
      </c>
      <c r="AV140" s="13" t="s">
        <v>145</v>
      </c>
      <c r="AW140" s="13" t="s">
        <v>35</v>
      </c>
      <c r="AX140" s="13" t="s">
        <v>74</v>
      </c>
      <c r="AY140" s="231" t="s">
        <v>137</v>
      </c>
    </row>
    <row r="141" s="14" customFormat="1">
      <c r="A141" s="14"/>
      <c r="B141" s="232"/>
      <c r="C141" s="233"/>
      <c r="D141" s="222" t="s">
        <v>147</v>
      </c>
      <c r="E141" s="234" t="s">
        <v>28</v>
      </c>
      <c r="F141" s="235" t="s">
        <v>163</v>
      </c>
      <c r="G141" s="233"/>
      <c r="H141" s="234" t="s">
        <v>28</v>
      </c>
      <c r="I141" s="236"/>
      <c r="J141" s="233"/>
      <c r="K141" s="233"/>
      <c r="L141" s="237"/>
      <c r="M141" s="238"/>
      <c r="N141" s="239"/>
      <c r="O141" s="239"/>
      <c r="P141" s="239"/>
      <c r="Q141" s="239"/>
      <c r="R141" s="239"/>
      <c r="S141" s="239"/>
      <c r="T141" s="24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1" t="s">
        <v>147</v>
      </c>
      <c r="AU141" s="241" t="s">
        <v>145</v>
      </c>
      <c r="AV141" s="14" t="s">
        <v>82</v>
      </c>
      <c r="AW141" s="14" t="s">
        <v>35</v>
      </c>
      <c r="AX141" s="14" t="s">
        <v>74</v>
      </c>
      <c r="AY141" s="241" t="s">
        <v>137</v>
      </c>
    </row>
    <row r="142" s="14" customFormat="1">
      <c r="A142" s="14"/>
      <c r="B142" s="232"/>
      <c r="C142" s="233"/>
      <c r="D142" s="222" t="s">
        <v>147</v>
      </c>
      <c r="E142" s="234" t="s">
        <v>28</v>
      </c>
      <c r="F142" s="235" t="s">
        <v>210</v>
      </c>
      <c r="G142" s="233"/>
      <c r="H142" s="234" t="s">
        <v>28</v>
      </c>
      <c r="I142" s="236"/>
      <c r="J142" s="233"/>
      <c r="K142" s="233"/>
      <c r="L142" s="237"/>
      <c r="M142" s="238"/>
      <c r="N142" s="239"/>
      <c r="O142" s="239"/>
      <c r="P142" s="239"/>
      <c r="Q142" s="239"/>
      <c r="R142" s="239"/>
      <c r="S142" s="239"/>
      <c r="T142" s="24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1" t="s">
        <v>147</v>
      </c>
      <c r="AU142" s="241" t="s">
        <v>145</v>
      </c>
      <c r="AV142" s="14" t="s">
        <v>82</v>
      </c>
      <c r="AW142" s="14" t="s">
        <v>35</v>
      </c>
      <c r="AX142" s="14" t="s">
        <v>74</v>
      </c>
      <c r="AY142" s="241" t="s">
        <v>137</v>
      </c>
    </row>
    <row r="143" s="13" customFormat="1">
      <c r="A143" s="13"/>
      <c r="B143" s="220"/>
      <c r="C143" s="221"/>
      <c r="D143" s="222" t="s">
        <v>147</v>
      </c>
      <c r="E143" s="223" t="s">
        <v>28</v>
      </c>
      <c r="F143" s="224" t="s">
        <v>211</v>
      </c>
      <c r="G143" s="221"/>
      <c r="H143" s="225">
        <v>21.411999999999999</v>
      </c>
      <c r="I143" s="226"/>
      <c r="J143" s="221"/>
      <c r="K143" s="221"/>
      <c r="L143" s="227"/>
      <c r="M143" s="228"/>
      <c r="N143" s="229"/>
      <c r="O143" s="229"/>
      <c r="P143" s="229"/>
      <c r="Q143" s="229"/>
      <c r="R143" s="229"/>
      <c r="S143" s="229"/>
      <c r="T143" s="23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1" t="s">
        <v>147</v>
      </c>
      <c r="AU143" s="231" t="s">
        <v>145</v>
      </c>
      <c r="AV143" s="13" t="s">
        <v>145</v>
      </c>
      <c r="AW143" s="13" t="s">
        <v>35</v>
      </c>
      <c r="AX143" s="13" t="s">
        <v>74</v>
      </c>
      <c r="AY143" s="231" t="s">
        <v>137</v>
      </c>
    </row>
    <row r="144" s="13" customFormat="1">
      <c r="A144" s="13"/>
      <c r="B144" s="220"/>
      <c r="C144" s="221"/>
      <c r="D144" s="222" t="s">
        <v>147</v>
      </c>
      <c r="E144" s="223" t="s">
        <v>28</v>
      </c>
      <c r="F144" s="224" t="s">
        <v>212</v>
      </c>
      <c r="G144" s="221"/>
      <c r="H144" s="225">
        <v>-8.5510000000000002</v>
      </c>
      <c r="I144" s="226"/>
      <c r="J144" s="221"/>
      <c r="K144" s="221"/>
      <c r="L144" s="227"/>
      <c r="M144" s="228"/>
      <c r="N144" s="229"/>
      <c r="O144" s="229"/>
      <c r="P144" s="229"/>
      <c r="Q144" s="229"/>
      <c r="R144" s="229"/>
      <c r="S144" s="229"/>
      <c r="T144" s="23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1" t="s">
        <v>147</v>
      </c>
      <c r="AU144" s="231" t="s">
        <v>145</v>
      </c>
      <c r="AV144" s="13" t="s">
        <v>145</v>
      </c>
      <c r="AW144" s="13" t="s">
        <v>35</v>
      </c>
      <c r="AX144" s="13" t="s">
        <v>74</v>
      </c>
      <c r="AY144" s="231" t="s">
        <v>137</v>
      </c>
    </row>
    <row r="145" s="13" customFormat="1">
      <c r="A145" s="13"/>
      <c r="B145" s="220"/>
      <c r="C145" s="221"/>
      <c r="D145" s="222" t="s">
        <v>147</v>
      </c>
      <c r="E145" s="223" t="s">
        <v>28</v>
      </c>
      <c r="F145" s="224" t="s">
        <v>213</v>
      </c>
      <c r="G145" s="221"/>
      <c r="H145" s="225">
        <v>2.3279999999999998</v>
      </c>
      <c r="I145" s="226"/>
      <c r="J145" s="221"/>
      <c r="K145" s="221"/>
      <c r="L145" s="227"/>
      <c r="M145" s="228"/>
      <c r="N145" s="229"/>
      <c r="O145" s="229"/>
      <c r="P145" s="229"/>
      <c r="Q145" s="229"/>
      <c r="R145" s="229"/>
      <c r="S145" s="229"/>
      <c r="T145" s="23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1" t="s">
        <v>147</v>
      </c>
      <c r="AU145" s="231" t="s">
        <v>145</v>
      </c>
      <c r="AV145" s="13" t="s">
        <v>145</v>
      </c>
      <c r="AW145" s="13" t="s">
        <v>35</v>
      </c>
      <c r="AX145" s="13" t="s">
        <v>74</v>
      </c>
      <c r="AY145" s="231" t="s">
        <v>137</v>
      </c>
    </row>
    <row r="146" s="14" customFormat="1">
      <c r="A146" s="14"/>
      <c r="B146" s="232"/>
      <c r="C146" s="233"/>
      <c r="D146" s="222" t="s">
        <v>147</v>
      </c>
      <c r="E146" s="234" t="s">
        <v>28</v>
      </c>
      <c r="F146" s="235" t="s">
        <v>166</v>
      </c>
      <c r="G146" s="233"/>
      <c r="H146" s="234" t="s">
        <v>28</v>
      </c>
      <c r="I146" s="236"/>
      <c r="J146" s="233"/>
      <c r="K146" s="233"/>
      <c r="L146" s="237"/>
      <c r="M146" s="238"/>
      <c r="N146" s="239"/>
      <c r="O146" s="239"/>
      <c r="P146" s="239"/>
      <c r="Q146" s="239"/>
      <c r="R146" s="239"/>
      <c r="S146" s="239"/>
      <c r="T146" s="24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1" t="s">
        <v>147</v>
      </c>
      <c r="AU146" s="241" t="s">
        <v>145</v>
      </c>
      <c r="AV146" s="14" t="s">
        <v>82</v>
      </c>
      <c r="AW146" s="14" t="s">
        <v>35</v>
      </c>
      <c r="AX146" s="14" t="s">
        <v>74</v>
      </c>
      <c r="AY146" s="241" t="s">
        <v>137</v>
      </c>
    </row>
    <row r="147" s="14" customFormat="1">
      <c r="A147" s="14"/>
      <c r="B147" s="232"/>
      <c r="C147" s="233"/>
      <c r="D147" s="222" t="s">
        <v>147</v>
      </c>
      <c r="E147" s="234" t="s">
        <v>28</v>
      </c>
      <c r="F147" s="235" t="s">
        <v>214</v>
      </c>
      <c r="G147" s="233"/>
      <c r="H147" s="234" t="s">
        <v>28</v>
      </c>
      <c r="I147" s="236"/>
      <c r="J147" s="233"/>
      <c r="K147" s="233"/>
      <c r="L147" s="237"/>
      <c r="M147" s="238"/>
      <c r="N147" s="239"/>
      <c r="O147" s="239"/>
      <c r="P147" s="239"/>
      <c r="Q147" s="239"/>
      <c r="R147" s="239"/>
      <c r="S147" s="239"/>
      <c r="T147" s="24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1" t="s">
        <v>147</v>
      </c>
      <c r="AU147" s="241" t="s">
        <v>145</v>
      </c>
      <c r="AV147" s="14" t="s">
        <v>82</v>
      </c>
      <c r="AW147" s="14" t="s">
        <v>35</v>
      </c>
      <c r="AX147" s="14" t="s">
        <v>74</v>
      </c>
      <c r="AY147" s="241" t="s">
        <v>137</v>
      </c>
    </row>
    <row r="148" s="13" customFormat="1">
      <c r="A148" s="13"/>
      <c r="B148" s="220"/>
      <c r="C148" s="221"/>
      <c r="D148" s="222" t="s">
        <v>147</v>
      </c>
      <c r="E148" s="223" t="s">
        <v>28</v>
      </c>
      <c r="F148" s="224" t="s">
        <v>215</v>
      </c>
      <c r="G148" s="221"/>
      <c r="H148" s="225">
        <v>9.6880000000000006</v>
      </c>
      <c r="I148" s="226"/>
      <c r="J148" s="221"/>
      <c r="K148" s="221"/>
      <c r="L148" s="227"/>
      <c r="M148" s="228"/>
      <c r="N148" s="229"/>
      <c r="O148" s="229"/>
      <c r="P148" s="229"/>
      <c r="Q148" s="229"/>
      <c r="R148" s="229"/>
      <c r="S148" s="229"/>
      <c r="T148" s="23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1" t="s">
        <v>147</v>
      </c>
      <c r="AU148" s="231" t="s">
        <v>145</v>
      </c>
      <c r="AV148" s="13" t="s">
        <v>145</v>
      </c>
      <c r="AW148" s="13" t="s">
        <v>35</v>
      </c>
      <c r="AX148" s="13" t="s">
        <v>74</v>
      </c>
      <c r="AY148" s="231" t="s">
        <v>137</v>
      </c>
    </row>
    <row r="149" s="13" customFormat="1">
      <c r="A149" s="13"/>
      <c r="B149" s="220"/>
      <c r="C149" s="221"/>
      <c r="D149" s="222" t="s">
        <v>147</v>
      </c>
      <c r="E149" s="223" t="s">
        <v>28</v>
      </c>
      <c r="F149" s="224" t="s">
        <v>216</v>
      </c>
      <c r="G149" s="221"/>
      <c r="H149" s="225">
        <v>-3.5099999999999998</v>
      </c>
      <c r="I149" s="226"/>
      <c r="J149" s="221"/>
      <c r="K149" s="221"/>
      <c r="L149" s="227"/>
      <c r="M149" s="228"/>
      <c r="N149" s="229"/>
      <c r="O149" s="229"/>
      <c r="P149" s="229"/>
      <c r="Q149" s="229"/>
      <c r="R149" s="229"/>
      <c r="S149" s="229"/>
      <c r="T149" s="23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1" t="s">
        <v>147</v>
      </c>
      <c r="AU149" s="231" t="s">
        <v>145</v>
      </c>
      <c r="AV149" s="13" t="s">
        <v>145</v>
      </c>
      <c r="AW149" s="13" t="s">
        <v>35</v>
      </c>
      <c r="AX149" s="13" t="s">
        <v>74</v>
      </c>
      <c r="AY149" s="231" t="s">
        <v>137</v>
      </c>
    </row>
    <row r="150" s="13" customFormat="1">
      <c r="A150" s="13"/>
      <c r="B150" s="220"/>
      <c r="C150" s="221"/>
      <c r="D150" s="222" t="s">
        <v>147</v>
      </c>
      <c r="E150" s="223" t="s">
        <v>28</v>
      </c>
      <c r="F150" s="224" t="s">
        <v>217</v>
      </c>
      <c r="G150" s="221"/>
      <c r="H150" s="225">
        <v>0.40000000000000002</v>
      </c>
      <c r="I150" s="226"/>
      <c r="J150" s="221"/>
      <c r="K150" s="221"/>
      <c r="L150" s="227"/>
      <c r="M150" s="228"/>
      <c r="N150" s="229"/>
      <c r="O150" s="229"/>
      <c r="P150" s="229"/>
      <c r="Q150" s="229"/>
      <c r="R150" s="229"/>
      <c r="S150" s="229"/>
      <c r="T150" s="23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1" t="s">
        <v>147</v>
      </c>
      <c r="AU150" s="231" t="s">
        <v>145</v>
      </c>
      <c r="AV150" s="13" t="s">
        <v>145</v>
      </c>
      <c r="AW150" s="13" t="s">
        <v>35</v>
      </c>
      <c r="AX150" s="13" t="s">
        <v>74</v>
      </c>
      <c r="AY150" s="231" t="s">
        <v>137</v>
      </c>
    </row>
    <row r="151" s="2" customFormat="1" ht="24.15" customHeight="1">
      <c r="A151" s="39"/>
      <c r="B151" s="40"/>
      <c r="C151" s="206" t="s">
        <v>218</v>
      </c>
      <c r="D151" s="206" t="s">
        <v>140</v>
      </c>
      <c r="E151" s="207" t="s">
        <v>219</v>
      </c>
      <c r="F151" s="208" t="s">
        <v>220</v>
      </c>
      <c r="G151" s="209" t="s">
        <v>143</v>
      </c>
      <c r="H151" s="210">
        <v>2</v>
      </c>
      <c r="I151" s="211"/>
      <c r="J151" s="212">
        <f>ROUND(I151*H151,2)</f>
        <v>0</v>
      </c>
      <c r="K151" s="213"/>
      <c r="L151" s="45"/>
      <c r="M151" s="214" t="s">
        <v>28</v>
      </c>
      <c r="N151" s="215" t="s">
        <v>46</v>
      </c>
      <c r="O151" s="85"/>
      <c r="P151" s="216">
        <f>O151*H151</f>
        <v>0</v>
      </c>
      <c r="Q151" s="216">
        <v>0.040599999999999997</v>
      </c>
      <c r="R151" s="216">
        <f>Q151*H151</f>
        <v>0.081199999999999994</v>
      </c>
      <c r="S151" s="216">
        <v>0</v>
      </c>
      <c r="T151" s="21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8" t="s">
        <v>144</v>
      </c>
      <c r="AT151" s="218" t="s">
        <v>140</v>
      </c>
      <c r="AU151" s="218" t="s">
        <v>145</v>
      </c>
      <c r="AY151" s="18" t="s">
        <v>137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8" t="s">
        <v>145</v>
      </c>
      <c r="BK151" s="219">
        <f>ROUND(I151*H151,2)</f>
        <v>0</v>
      </c>
      <c r="BL151" s="18" t="s">
        <v>144</v>
      </c>
      <c r="BM151" s="218" t="s">
        <v>221</v>
      </c>
    </row>
    <row r="152" s="13" customFormat="1">
      <c r="A152" s="13"/>
      <c r="B152" s="220"/>
      <c r="C152" s="221"/>
      <c r="D152" s="222" t="s">
        <v>147</v>
      </c>
      <c r="E152" s="223" t="s">
        <v>28</v>
      </c>
      <c r="F152" s="224" t="s">
        <v>222</v>
      </c>
      <c r="G152" s="221"/>
      <c r="H152" s="225">
        <v>1</v>
      </c>
      <c r="I152" s="226"/>
      <c r="J152" s="221"/>
      <c r="K152" s="221"/>
      <c r="L152" s="227"/>
      <c r="M152" s="228"/>
      <c r="N152" s="229"/>
      <c r="O152" s="229"/>
      <c r="P152" s="229"/>
      <c r="Q152" s="229"/>
      <c r="R152" s="229"/>
      <c r="S152" s="229"/>
      <c r="T152" s="23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1" t="s">
        <v>147</v>
      </c>
      <c r="AU152" s="231" t="s">
        <v>145</v>
      </c>
      <c r="AV152" s="13" t="s">
        <v>145</v>
      </c>
      <c r="AW152" s="13" t="s">
        <v>35</v>
      </c>
      <c r="AX152" s="13" t="s">
        <v>74</v>
      </c>
      <c r="AY152" s="231" t="s">
        <v>137</v>
      </c>
    </row>
    <row r="153" s="13" customFormat="1">
      <c r="A153" s="13"/>
      <c r="B153" s="220"/>
      <c r="C153" s="221"/>
      <c r="D153" s="222" t="s">
        <v>147</v>
      </c>
      <c r="E153" s="223" t="s">
        <v>28</v>
      </c>
      <c r="F153" s="224" t="s">
        <v>223</v>
      </c>
      <c r="G153" s="221"/>
      <c r="H153" s="225">
        <v>1</v>
      </c>
      <c r="I153" s="226"/>
      <c r="J153" s="221"/>
      <c r="K153" s="221"/>
      <c r="L153" s="227"/>
      <c r="M153" s="228"/>
      <c r="N153" s="229"/>
      <c r="O153" s="229"/>
      <c r="P153" s="229"/>
      <c r="Q153" s="229"/>
      <c r="R153" s="229"/>
      <c r="S153" s="229"/>
      <c r="T153" s="23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1" t="s">
        <v>147</v>
      </c>
      <c r="AU153" s="231" t="s">
        <v>145</v>
      </c>
      <c r="AV153" s="13" t="s">
        <v>145</v>
      </c>
      <c r="AW153" s="13" t="s">
        <v>35</v>
      </c>
      <c r="AX153" s="13" t="s">
        <v>74</v>
      </c>
      <c r="AY153" s="231" t="s">
        <v>137</v>
      </c>
    </row>
    <row r="154" s="2" customFormat="1" ht="37.8" customHeight="1">
      <c r="A154" s="39"/>
      <c r="B154" s="40"/>
      <c r="C154" s="206" t="s">
        <v>224</v>
      </c>
      <c r="D154" s="206" t="s">
        <v>140</v>
      </c>
      <c r="E154" s="207" t="s">
        <v>225</v>
      </c>
      <c r="F154" s="208" t="s">
        <v>226</v>
      </c>
      <c r="G154" s="209" t="s">
        <v>155</v>
      </c>
      <c r="H154" s="210">
        <v>171.602</v>
      </c>
      <c r="I154" s="211"/>
      <c r="J154" s="212">
        <f>ROUND(I154*H154,2)</f>
        <v>0</v>
      </c>
      <c r="K154" s="213"/>
      <c r="L154" s="45"/>
      <c r="M154" s="214" t="s">
        <v>28</v>
      </c>
      <c r="N154" s="215" t="s">
        <v>46</v>
      </c>
      <c r="O154" s="85"/>
      <c r="P154" s="216">
        <f>O154*H154</f>
        <v>0</v>
      </c>
      <c r="Q154" s="216">
        <v>0.0057000000000000002</v>
      </c>
      <c r="R154" s="216">
        <f>Q154*H154</f>
        <v>0.9781314000000001</v>
      </c>
      <c r="S154" s="216">
        <v>0</v>
      </c>
      <c r="T154" s="21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8" t="s">
        <v>144</v>
      </c>
      <c r="AT154" s="218" t="s">
        <v>140</v>
      </c>
      <c r="AU154" s="218" t="s">
        <v>145</v>
      </c>
      <c r="AY154" s="18" t="s">
        <v>137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8" t="s">
        <v>145</v>
      </c>
      <c r="BK154" s="219">
        <f>ROUND(I154*H154,2)</f>
        <v>0</v>
      </c>
      <c r="BL154" s="18" t="s">
        <v>144</v>
      </c>
      <c r="BM154" s="218" t="s">
        <v>227</v>
      </c>
    </row>
    <row r="155" s="14" customFormat="1">
      <c r="A155" s="14"/>
      <c r="B155" s="232"/>
      <c r="C155" s="233"/>
      <c r="D155" s="222" t="s">
        <v>147</v>
      </c>
      <c r="E155" s="234" t="s">
        <v>28</v>
      </c>
      <c r="F155" s="235" t="s">
        <v>228</v>
      </c>
      <c r="G155" s="233"/>
      <c r="H155" s="234" t="s">
        <v>28</v>
      </c>
      <c r="I155" s="236"/>
      <c r="J155" s="233"/>
      <c r="K155" s="233"/>
      <c r="L155" s="237"/>
      <c r="M155" s="238"/>
      <c r="N155" s="239"/>
      <c r="O155" s="239"/>
      <c r="P155" s="239"/>
      <c r="Q155" s="239"/>
      <c r="R155" s="239"/>
      <c r="S155" s="239"/>
      <c r="T155" s="24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1" t="s">
        <v>147</v>
      </c>
      <c r="AU155" s="241" t="s">
        <v>145</v>
      </c>
      <c r="AV155" s="14" t="s">
        <v>82</v>
      </c>
      <c r="AW155" s="14" t="s">
        <v>35</v>
      </c>
      <c r="AX155" s="14" t="s">
        <v>74</v>
      </c>
      <c r="AY155" s="241" t="s">
        <v>137</v>
      </c>
    </row>
    <row r="156" s="13" customFormat="1">
      <c r="A156" s="13"/>
      <c r="B156" s="220"/>
      <c r="C156" s="221"/>
      <c r="D156" s="222" t="s">
        <v>147</v>
      </c>
      <c r="E156" s="223" t="s">
        <v>28</v>
      </c>
      <c r="F156" s="224" t="s">
        <v>229</v>
      </c>
      <c r="G156" s="221"/>
      <c r="H156" s="225">
        <v>10.5</v>
      </c>
      <c r="I156" s="226"/>
      <c r="J156" s="221"/>
      <c r="K156" s="221"/>
      <c r="L156" s="227"/>
      <c r="M156" s="228"/>
      <c r="N156" s="229"/>
      <c r="O156" s="229"/>
      <c r="P156" s="229"/>
      <c r="Q156" s="229"/>
      <c r="R156" s="229"/>
      <c r="S156" s="229"/>
      <c r="T156" s="23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1" t="s">
        <v>147</v>
      </c>
      <c r="AU156" s="231" t="s">
        <v>145</v>
      </c>
      <c r="AV156" s="13" t="s">
        <v>145</v>
      </c>
      <c r="AW156" s="13" t="s">
        <v>35</v>
      </c>
      <c r="AX156" s="13" t="s">
        <v>74</v>
      </c>
      <c r="AY156" s="231" t="s">
        <v>137</v>
      </c>
    </row>
    <row r="157" s="13" customFormat="1">
      <c r="A157" s="13"/>
      <c r="B157" s="220"/>
      <c r="C157" s="221"/>
      <c r="D157" s="222" t="s">
        <v>147</v>
      </c>
      <c r="E157" s="223" t="s">
        <v>28</v>
      </c>
      <c r="F157" s="224" t="s">
        <v>230</v>
      </c>
      <c r="G157" s="221"/>
      <c r="H157" s="225">
        <v>7.2800000000000002</v>
      </c>
      <c r="I157" s="226"/>
      <c r="J157" s="221"/>
      <c r="K157" s="221"/>
      <c r="L157" s="227"/>
      <c r="M157" s="228"/>
      <c r="N157" s="229"/>
      <c r="O157" s="229"/>
      <c r="P157" s="229"/>
      <c r="Q157" s="229"/>
      <c r="R157" s="229"/>
      <c r="S157" s="229"/>
      <c r="T157" s="23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1" t="s">
        <v>147</v>
      </c>
      <c r="AU157" s="231" t="s">
        <v>145</v>
      </c>
      <c r="AV157" s="13" t="s">
        <v>145</v>
      </c>
      <c r="AW157" s="13" t="s">
        <v>35</v>
      </c>
      <c r="AX157" s="13" t="s">
        <v>74</v>
      </c>
      <c r="AY157" s="231" t="s">
        <v>137</v>
      </c>
    </row>
    <row r="158" s="13" customFormat="1">
      <c r="A158" s="13"/>
      <c r="B158" s="220"/>
      <c r="C158" s="221"/>
      <c r="D158" s="222" t="s">
        <v>147</v>
      </c>
      <c r="E158" s="223" t="s">
        <v>28</v>
      </c>
      <c r="F158" s="224" t="s">
        <v>231</v>
      </c>
      <c r="G158" s="221"/>
      <c r="H158" s="225">
        <v>4.0250000000000004</v>
      </c>
      <c r="I158" s="226"/>
      <c r="J158" s="221"/>
      <c r="K158" s="221"/>
      <c r="L158" s="227"/>
      <c r="M158" s="228"/>
      <c r="N158" s="229"/>
      <c r="O158" s="229"/>
      <c r="P158" s="229"/>
      <c r="Q158" s="229"/>
      <c r="R158" s="229"/>
      <c r="S158" s="229"/>
      <c r="T158" s="23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1" t="s">
        <v>147</v>
      </c>
      <c r="AU158" s="231" t="s">
        <v>145</v>
      </c>
      <c r="AV158" s="13" t="s">
        <v>145</v>
      </c>
      <c r="AW158" s="13" t="s">
        <v>35</v>
      </c>
      <c r="AX158" s="13" t="s">
        <v>74</v>
      </c>
      <c r="AY158" s="231" t="s">
        <v>137</v>
      </c>
    </row>
    <row r="159" s="13" customFormat="1">
      <c r="A159" s="13"/>
      <c r="B159" s="220"/>
      <c r="C159" s="221"/>
      <c r="D159" s="222" t="s">
        <v>147</v>
      </c>
      <c r="E159" s="223" t="s">
        <v>28</v>
      </c>
      <c r="F159" s="224" t="s">
        <v>232</v>
      </c>
      <c r="G159" s="221"/>
      <c r="H159" s="225">
        <v>29.716999999999999</v>
      </c>
      <c r="I159" s="226"/>
      <c r="J159" s="221"/>
      <c r="K159" s="221"/>
      <c r="L159" s="227"/>
      <c r="M159" s="228"/>
      <c r="N159" s="229"/>
      <c r="O159" s="229"/>
      <c r="P159" s="229"/>
      <c r="Q159" s="229"/>
      <c r="R159" s="229"/>
      <c r="S159" s="229"/>
      <c r="T159" s="23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1" t="s">
        <v>147</v>
      </c>
      <c r="AU159" s="231" t="s">
        <v>145</v>
      </c>
      <c r="AV159" s="13" t="s">
        <v>145</v>
      </c>
      <c r="AW159" s="13" t="s">
        <v>35</v>
      </c>
      <c r="AX159" s="13" t="s">
        <v>74</v>
      </c>
      <c r="AY159" s="231" t="s">
        <v>137</v>
      </c>
    </row>
    <row r="160" s="13" customFormat="1">
      <c r="A160" s="13"/>
      <c r="B160" s="220"/>
      <c r="C160" s="221"/>
      <c r="D160" s="222" t="s">
        <v>147</v>
      </c>
      <c r="E160" s="223" t="s">
        <v>28</v>
      </c>
      <c r="F160" s="224" t="s">
        <v>233</v>
      </c>
      <c r="G160" s="221"/>
      <c r="H160" s="225">
        <v>16.239999999999998</v>
      </c>
      <c r="I160" s="226"/>
      <c r="J160" s="221"/>
      <c r="K160" s="221"/>
      <c r="L160" s="227"/>
      <c r="M160" s="228"/>
      <c r="N160" s="229"/>
      <c r="O160" s="229"/>
      <c r="P160" s="229"/>
      <c r="Q160" s="229"/>
      <c r="R160" s="229"/>
      <c r="S160" s="229"/>
      <c r="T160" s="23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1" t="s">
        <v>147</v>
      </c>
      <c r="AU160" s="231" t="s">
        <v>145</v>
      </c>
      <c r="AV160" s="13" t="s">
        <v>145</v>
      </c>
      <c r="AW160" s="13" t="s">
        <v>35</v>
      </c>
      <c r="AX160" s="13" t="s">
        <v>74</v>
      </c>
      <c r="AY160" s="231" t="s">
        <v>137</v>
      </c>
    </row>
    <row r="161" s="13" customFormat="1">
      <c r="A161" s="13"/>
      <c r="B161" s="220"/>
      <c r="C161" s="221"/>
      <c r="D161" s="222" t="s">
        <v>147</v>
      </c>
      <c r="E161" s="223" t="s">
        <v>28</v>
      </c>
      <c r="F161" s="224" t="s">
        <v>234</v>
      </c>
      <c r="G161" s="221"/>
      <c r="H161" s="225">
        <v>103.84</v>
      </c>
      <c r="I161" s="226"/>
      <c r="J161" s="221"/>
      <c r="K161" s="221"/>
      <c r="L161" s="227"/>
      <c r="M161" s="228"/>
      <c r="N161" s="229"/>
      <c r="O161" s="229"/>
      <c r="P161" s="229"/>
      <c r="Q161" s="229"/>
      <c r="R161" s="229"/>
      <c r="S161" s="229"/>
      <c r="T161" s="23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1" t="s">
        <v>147</v>
      </c>
      <c r="AU161" s="231" t="s">
        <v>145</v>
      </c>
      <c r="AV161" s="13" t="s">
        <v>145</v>
      </c>
      <c r="AW161" s="13" t="s">
        <v>35</v>
      </c>
      <c r="AX161" s="13" t="s">
        <v>74</v>
      </c>
      <c r="AY161" s="231" t="s">
        <v>137</v>
      </c>
    </row>
    <row r="162" s="2" customFormat="1" ht="37.8" customHeight="1">
      <c r="A162" s="39"/>
      <c r="B162" s="40"/>
      <c r="C162" s="206" t="s">
        <v>235</v>
      </c>
      <c r="D162" s="206" t="s">
        <v>140</v>
      </c>
      <c r="E162" s="207" t="s">
        <v>236</v>
      </c>
      <c r="F162" s="208" t="s">
        <v>237</v>
      </c>
      <c r="G162" s="209" t="s">
        <v>155</v>
      </c>
      <c r="H162" s="210">
        <v>21.766999999999999</v>
      </c>
      <c r="I162" s="211"/>
      <c r="J162" s="212">
        <f>ROUND(I162*H162,2)</f>
        <v>0</v>
      </c>
      <c r="K162" s="213"/>
      <c r="L162" s="45"/>
      <c r="M162" s="214" t="s">
        <v>28</v>
      </c>
      <c r="N162" s="215" t="s">
        <v>46</v>
      </c>
      <c r="O162" s="85"/>
      <c r="P162" s="216">
        <f>O162*H162</f>
        <v>0</v>
      </c>
      <c r="Q162" s="216">
        <v>0.018380000000000001</v>
      </c>
      <c r="R162" s="216">
        <f>Q162*H162</f>
        <v>0.40007746</v>
      </c>
      <c r="S162" s="216">
        <v>0</v>
      </c>
      <c r="T162" s="21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8" t="s">
        <v>144</v>
      </c>
      <c r="AT162" s="218" t="s">
        <v>140</v>
      </c>
      <c r="AU162" s="218" t="s">
        <v>145</v>
      </c>
      <c r="AY162" s="18" t="s">
        <v>137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8" t="s">
        <v>145</v>
      </c>
      <c r="BK162" s="219">
        <f>ROUND(I162*H162,2)</f>
        <v>0</v>
      </c>
      <c r="BL162" s="18" t="s">
        <v>144</v>
      </c>
      <c r="BM162" s="218" t="s">
        <v>238</v>
      </c>
    </row>
    <row r="163" s="14" customFormat="1">
      <c r="A163" s="14"/>
      <c r="B163" s="232"/>
      <c r="C163" s="233"/>
      <c r="D163" s="222" t="s">
        <v>147</v>
      </c>
      <c r="E163" s="234" t="s">
        <v>28</v>
      </c>
      <c r="F163" s="235" t="s">
        <v>163</v>
      </c>
      <c r="G163" s="233"/>
      <c r="H163" s="234" t="s">
        <v>28</v>
      </c>
      <c r="I163" s="236"/>
      <c r="J163" s="233"/>
      <c r="K163" s="233"/>
      <c r="L163" s="237"/>
      <c r="M163" s="238"/>
      <c r="N163" s="239"/>
      <c r="O163" s="239"/>
      <c r="P163" s="239"/>
      <c r="Q163" s="239"/>
      <c r="R163" s="239"/>
      <c r="S163" s="239"/>
      <c r="T163" s="24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1" t="s">
        <v>147</v>
      </c>
      <c r="AU163" s="241" t="s">
        <v>145</v>
      </c>
      <c r="AV163" s="14" t="s">
        <v>82</v>
      </c>
      <c r="AW163" s="14" t="s">
        <v>35</v>
      </c>
      <c r="AX163" s="14" t="s">
        <v>74</v>
      </c>
      <c r="AY163" s="241" t="s">
        <v>137</v>
      </c>
    </row>
    <row r="164" s="14" customFormat="1">
      <c r="A164" s="14"/>
      <c r="B164" s="232"/>
      <c r="C164" s="233"/>
      <c r="D164" s="222" t="s">
        <v>147</v>
      </c>
      <c r="E164" s="234" t="s">
        <v>28</v>
      </c>
      <c r="F164" s="235" t="s">
        <v>210</v>
      </c>
      <c r="G164" s="233"/>
      <c r="H164" s="234" t="s">
        <v>28</v>
      </c>
      <c r="I164" s="236"/>
      <c r="J164" s="233"/>
      <c r="K164" s="233"/>
      <c r="L164" s="237"/>
      <c r="M164" s="238"/>
      <c r="N164" s="239"/>
      <c r="O164" s="239"/>
      <c r="P164" s="239"/>
      <c r="Q164" s="239"/>
      <c r="R164" s="239"/>
      <c r="S164" s="239"/>
      <c r="T164" s="24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1" t="s">
        <v>147</v>
      </c>
      <c r="AU164" s="241" t="s">
        <v>145</v>
      </c>
      <c r="AV164" s="14" t="s">
        <v>82</v>
      </c>
      <c r="AW164" s="14" t="s">
        <v>35</v>
      </c>
      <c r="AX164" s="14" t="s">
        <v>74</v>
      </c>
      <c r="AY164" s="241" t="s">
        <v>137</v>
      </c>
    </row>
    <row r="165" s="13" customFormat="1">
      <c r="A165" s="13"/>
      <c r="B165" s="220"/>
      <c r="C165" s="221"/>
      <c r="D165" s="222" t="s">
        <v>147</v>
      </c>
      <c r="E165" s="223" t="s">
        <v>28</v>
      </c>
      <c r="F165" s="224" t="s">
        <v>211</v>
      </c>
      <c r="G165" s="221"/>
      <c r="H165" s="225">
        <v>21.411999999999999</v>
      </c>
      <c r="I165" s="226"/>
      <c r="J165" s="221"/>
      <c r="K165" s="221"/>
      <c r="L165" s="227"/>
      <c r="M165" s="228"/>
      <c r="N165" s="229"/>
      <c r="O165" s="229"/>
      <c r="P165" s="229"/>
      <c r="Q165" s="229"/>
      <c r="R165" s="229"/>
      <c r="S165" s="229"/>
      <c r="T165" s="23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1" t="s">
        <v>147</v>
      </c>
      <c r="AU165" s="231" t="s">
        <v>145</v>
      </c>
      <c r="AV165" s="13" t="s">
        <v>145</v>
      </c>
      <c r="AW165" s="13" t="s">
        <v>35</v>
      </c>
      <c r="AX165" s="13" t="s">
        <v>74</v>
      </c>
      <c r="AY165" s="231" t="s">
        <v>137</v>
      </c>
    </row>
    <row r="166" s="13" customFormat="1">
      <c r="A166" s="13"/>
      <c r="B166" s="220"/>
      <c r="C166" s="221"/>
      <c r="D166" s="222" t="s">
        <v>147</v>
      </c>
      <c r="E166" s="223" t="s">
        <v>28</v>
      </c>
      <c r="F166" s="224" t="s">
        <v>212</v>
      </c>
      <c r="G166" s="221"/>
      <c r="H166" s="225">
        <v>-8.5510000000000002</v>
      </c>
      <c r="I166" s="226"/>
      <c r="J166" s="221"/>
      <c r="K166" s="221"/>
      <c r="L166" s="227"/>
      <c r="M166" s="228"/>
      <c r="N166" s="229"/>
      <c r="O166" s="229"/>
      <c r="P166" s="229"/>
      <c r="Q166" s="229"/>
      <c r="R166" s="229"/>
      <c r="S166" s="229"/>
      <c r="T166" s="23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1" t="s">
        <v>147</v>
      </c>
      <c r="AU166" s="231" t="s">
        <v>145</v>
      </c>
      <c r="AV166" s="13" t="s">
        <v>145</v>
      </c>
      <c r="AW166" s="13" t="s">
        <v>35</v>
      </c>
      <c r="AX166" s="13" t="s">
        <v>74</v>
      </c>
      <c r="AY166" s="231" t="s">
        <v>137</v>
      </c>
    </row>
    <row r="167" s="13" customFormat="1">
      <c r="A167" s="13"/>
      <c r="B167" s="220"/>
      <c r="C167" s="221"/>
      <c r="D167" s="222" t="s">
        <v>147</v>
      </c>
      <c r="E167" s="223" t="s">
        <v>28</v>
      </c>
      <c r="F167" s="224" t="s">
        <v>213</v>
      </c>
      <c r="G167" s="221"/>
      <c r="H167" s="225">
        <v>2.3279999999999998</v>
      </c>
      <c r="I167" s="226"/>
      <c r="J167" s="221"/>
      <c r="K167" s="221"/>
      <c r="L167" s="227"/>
      <c r="M167" s="228"/>
      <c r="N167" s="229"/>
      <c r="O167" s="229"/>
      <c r="P167" s="229"/>
      <c r="Q167" s="229"/>
      <c r="R167" s="229"/>
      <c r="S167" s="229"/>
      <c r="T167" s="23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1" t="s">
        <v>147</v>
      </c>
      <c r="AU167" s="231" t="s">
        <v>145</v>
      </c>
      <c r="AV167" s="13" t="s">
        <v>145</v>
      </c>
      <c r="AW167" s="13" t="s">
        <v>35</v>
      </c>
      <c r="AX167" s="13" t="s">
        <v>74</v>
      </c>
      <c r="AY167" s="231" t="s">
        <v>137</v>
      </c>
    </row>
    <row r="168" s="14" customFormat="1">
      <c r="A168" s="14"/>
      <c r="B168" s="232"/>
      <c r="C168" s="233"/>
      <c r="D168" s="222" t="s">
        <v>147</v>
      </c>
      <c r="E168" s="234" t="s">
        <v>28</v>
      </c>
      <c r="F168" s="235" t="s">
        <v>166</v>
      </c>
      <c r="G168" s="233"/>
      <c r="H168" s="234" t="s">
        <v>28</v>
      </c>
      <c r="I168" s="236"/>
      <c r="J168" s="233"/>
      <c r="K168" s="233"/>
      <c r="L168" s="237"/>
      <c r="M168" s="238"/>
      <c r="N168" s="239"/>
      <c r="O168" s="239"/>
      <c r="P168" s="239"/>
      <c r="Q168" s="239"/>
      <c r="R168" s="239"/>
      <c r="S168" s="239"/>
      <c r="T168" s="24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1" t="s">
        <v>147</v>
      </c>
      <c r="AU168" s="241" t="s">
        <v>145</v>
      </c>
      <c r="AV168" s="14" t="s">
        <v>82</v>
      </c>
      <c r="AW168" s="14" t="s">
        <v>35</v>
      </c>
      <c r="AX168" s="14" t="s">
        <v>74</v>
      </c>
      <c r="AY168" s="241" t="s">
        <v>137</v>
      </c>
    </row>
    <row r="169" s="14" customFormat="1">
      <c r="A169" s="14"/>
      <c r="B169" s="232"/>
      <c r="C169" s="233"/>
      <c r="D169" s="222" t="s">
        <v>147</v>
      </c>
      <c r="E169" s="234" t="s">
        <v>28</v>
      </c>
      <c r="F169" s="235" t="s">
        <v>214</v>
      </c>
      <c r="G169" s="233"/>
      <c r="H169" s="234" t="s">
        <v>28</v>
      </c>
      <c r="I169" s="236"/>
      <c r="J169" s="233"/>
      <c r="K169" s="233"/>
      <c r="L169" s="237"/>
      <c r="M169" s="238"/>
      <c r="N169" s="239"/>
      <c r="O169" s="239"/>
      <c r="P169" s="239"/>
      <c r="Q169" s="239"/>
      <c r="R169" s="239"/>
      <c r="S169" s="239"/>
      <c r="T169" s="24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1" t="s">
        <v>147</v>
      </c>
      <c r="AU169" s="241" t="s">
        <v>145</v>
      </c>
      <c r="AV169" s="14" t="s">
        <v>82</v>
      </c>
      <c r="AW169" s="14" t="s">
        <v>35</v>
      </c>
      <c r="AX169" s="14" t="s">
        <v>74</v>
      </c>
      <c r="AY169" s="241" t="s">
        <v>137</v>
      </c>
    </row>
    <row r="170" s="13" customFormat="1">
      <c r="A170" s="13"/>
      <c r="B170" s="220"/>
      <c r="C170" s="221"/>
      <c r="D170" s="222" t="s">
        <v>147</v>
      </c>
      <c r="E170" s="223" t="s">
        <v>28</v>
      </c>
      <c r="F170" s="224" t="s">
        <v>215</v>
      </c>
      <c r="G170" s="221"/>
      <c r="H170" s="225">
        <v>9.6880000000000006</v>
      </c>
      <c r="I170" s="226"/>
      <c r="J170" s="221"/>
      <c r="K170" s="221"/>
      <c r="L170" s="227"/>
      <c r="M170" s="228"/>
      <c r="N170" s="229"/>
      <c r="O170" s="229"/>
      <c r="P170" s="229"/>
      <c r="Q170" s="229"/>
      <c r="R170" s="229"/>
      <c r="S170" s="229"/>
      <c r="T170" s="23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1" t="s">
        <v>147</v>
      </c>
      <c r="AU170" s="231" t="s">
        <v>145</v>
      </c>
      <c r="AV170" s="13" t="s">
        <v>145</v>
      </c>
      <c r="AW170" s="13" t="s">
        <v>35</v>
      </c>
      <c r="AX170" s="13" t="s">
        <v>74</v>
      </c>
      <c r="AY170" s="231" t="s">
        <v>137</v>
      </c>
    </row>
    <row r="171" s="13" customFormat="1">
      <c r="A171" s="13"/>
      <c r="B171" s="220"/>
      <c r="C171" s="221"/>
      <c r="D171" s="222" t="s">
        <v>147</v>
      </c>
      <c r="E171" s="223" t="s">
        <v>28</v>
      </c>
      <c r="F171" s="224" t="s">
        <v>216</v>
      </c>
      <c r="G171" s="221"/>
      <c r="H171" s="225">
        <v>-3.5099999999999998</v>
      </c>
      <c r="I171" s="226"/>
      <c r="J171" s="221"/>
      <c r="K171" s="221"/>
      <c r="L171" s="227"/>
      <c r="M171" s="228"/>
      <c r="N171" s="229"/>
      <c r="O171" s="229"/>
      <c r="P171" s="229"/>
      <c r="Q171" s="229"/>
      <c r="R171" s="229"/>
      <c r="S171" s="229"/>
      <c r="T171" s="23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1" t="s">
        <v>147</v>
      </c>
      <c r="AU171" s="231" t="s">
        <v>145</v>
      </c>
      <c r="AV171" s="13" t="s">
        <v>145</v>
      </c>
      <c r="AW171" s="13" t="s">
        <v>35</v>
      </c>
      <c r="AX171" s="13" t="s">
        <v>74</v>
      </c>
      <c r="AY171" s="231" t="s">
        <v>137</v>
      </c>
    </row>
    <row r="172" s="13" customFormat="1">
      <c r="A172" s="13"/>
      <c r="B172" s="220"/>
      <c r="C172" s="221"/>
      <c r="D172" s="222" t="s">
        <v>147</v>
      </c>
      <c r="E172" s="223" t="s">
        <v>28</v>
      </c>
      <c r="F172" s="224" t="s">
        <v>217</v>
      </c>
      <c r="G172" s="221"/>
      <c r="H172" s="225">
        <v>0.40000000000000002</v>
      </c>
      <c r="I172" s="226"/>
      <c r="J172" s="221"/>
      <c r="K172" s="221"/>
      <c r="L172" s="227"/>
      <c r="M172" s="228"/>
      <c r="N172" s="229"/>
      <c r="O172" s="229"/>
      <c r="P172" s="229"/>
      <c r="Q172" s="229"/>
      <c r="R172" s="229"/>
      <c r="S172" s="229"/>
      <c r="T172" s="23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1" t="s">
        <v>147</v>
      </c>
      <c r="AU172" s="231" t="s">
        <v>145</v>
      </c>
      <c r="AV172" s="13" t="s">
        <v>145</v>
      </c>
      <c r="AW172" s="13" t="s">
        <v>35</v>
      </c>
      <c r="AX172" s="13" t="s">
        <v>74</v>
      </c>
      <c r="AY172" s="231" t="s">
        <v>137</v>
      </c>
    </row>
    <row r="173" s="2" customFormat="1" ht="24.15" customHeight="1">
      <c r="A173" s="39"/>
      <c r="B173" s="40"/>
      <c r="C173" s="206" t="s">
        <v>8</v>
      </c>
      <c r="D173" s="206" t="s">
        <v>140</v>
      </c>
      <c r="E173" s="207" t="s">
        <v>239</v>
      </c>
      <c r="F173" s="208" t="s">
        <v>240</v>
      </c>
      <c r="G173" s="209" t="s">
        <v>172</v>
      </c>
      <c r="H173" s="210">
        <v>19.344000000000001</v>
      </c>
      <c r="I173" s="211"/>
      <c r="J173" s="212">
        <f>ROUND(I173*H173,2)</f>
        <v>0</v>
      </c>
      <c r="K173" s="213"/>
      <c r="L173" s="45"/>
      <c r="M173" s="214" t="s">
        <v>28</v>
      </c>
      <c r="N173" s="215" t="s">
        <v>46</v>
      </c>
      <c r="O173" s="85"/>
      <c r="P173" s="216">
        <f>O173*H173</f>
        <v>0</v>
      </c>
      <c r="Q173" s="216">
        <v>0.0015</v>
      </c>
      <c r="R173" s="216">
        <f>Q173*H173</f>
        <v>0.029016000000000004</v>
      </c>
      <c r="S173" s="216">
        <v>0</v>
      </c>
      <c r="T173" s="21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8" t="s">
        <v>144</v>
      </c>
      <c r="AT173" s="218" t="s">
        <v>140</v>
      </c>
      <c r="AU173" s="218" t="s">
        <v>145</v>
      </c>
      <c r="AY173" s="18" t="s">
        <v>137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8" t="s">
        <v>145</v>
      </c>
      <c r="BK173" s="219">
        <f>ROUND(I173*H173,2)</f>
        <v>0</v>
      </c>
      <c r="BL173" s="18" t="s">
        <v>144</v>
      </c>
      <c r="BM173" s="218" t="s">
        <v>241</v>
      </c>
    </row>
    <row r="174" s="14" customFormat="1">
      <c r="A174" s="14"/>
      <c r="B174" s="232"/>
      <c r="C174" s="233"/>
      <c r="D174" s="222" t="s">
        <v>147</v>
      </c>
      <c r="E174" s="234" t="s">
        <v>28</v>
      </c>
      <c r="F174" s="235" t="s">
        <v>242</v>
      </c>
      <c r="G174" s="233"/>
      <c r="H174" s="234" t="s">
        <v>28</v>
      </c>
      <c r="I174" s="236"/>
      <c r="J174" s="233"/>
      <c r="K174" s="233"/>
      <c r="L174" s="237"/>
      <c r="M174" s="238"/>
      <c r="N174" s="239"/>
      <c r="O174" s="239"/>
      <c r="P174" s="239"/>
      <c r="Q174" s="239"/>
      <c r="R174" s="239"/>
      <c r="S174" s="239"/>
      <c r="T174" s="24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1" t="s">
        <v>147</v>
      </c>
      <c r="AU174" s="241" t="s">
        <v>145</v>
      </c>
      <c r="AV174" s="14" t="s">
        <v>82</v>
      </c>
      <c r="AW174" s="14" t="s">
        <v>35</v>
      </c>
      <c r="AX174" s="14" t="s">
        <v>74</v>
      </c>
      <c r="AY174" s="241" t="s">
        <v>137</v>
      </c>
    </row>
    <row r="175" s="13" customFormat="1">
      <c r="A175" s="13"/>
      <c r="B175" s="220"/>
      <c r="C175" s="221"/>
      <c r="D175" s="222" t="s">
        <v>147</v>
      </c>
      <c r="E175" s="223" t="s">
        <v>28</v>
      </c>
      <c r="F175" s="224" t="s">
        <v>243</v>
      </c>
      <c r="G175" s="221"/>
      <c r="H175" s="225">
        <v>1</v>
      </c>
      <c r="I175" s="226"/>
      <c r="J175" s="221"/>
      <c r="K175" s="221"/>
      <c r="L175" s="227"/>
      <c r="M175" s="228"/>
      <c r="N175" s="229"/>
      <c r="O175" s="229"/>
      <c r="P175" s="229"/>
      <c r="Q175" s="229"/>
      <c r="R175" s="229"/>
      <c r="S175" s="229"/>
      <c r="T175" s="23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1" t="s">
        <v>147</v>
      </c>
      <c r="AU175" s="231" t="s">
        <v>145</v>
      </c>
      <c r="AV175" s="13" t="s">
        <v>145</v>
      </c>
      <c r="AW175" s="13" t="s">
        <v>35</v>
      </c>
      <c r="AX175" s="13" t="s">
        <v>74</v>
      </c>
      <c r="AY175" s="231" t="s">
        <v>137</v>
      </c>
    </row>
    <row r="176" s="13" customFormat="1">
      <c r="A176" s="13"/>
      <c r="B176" s="220"/>
      <c r="C176" s="221"/>
      <c r="D176" s="222" t="s">
        <v>147</v>
      </c>
      <c r="E176" s="223" t="s">
        <v>28</v>
      </c>
      <c r="F176" s="224" t="s">
        <v>244</v>
      </c>
      <c r="G176" s="221"/>
      <c r="H176" s="225">
        <v>2</v>
      </c>
      <c r="I176" s="226"/>
      <c r="J176" s="221"/>
      <c r="K176" s="221"/>
      <c r="L176" s="227"/>
      <c r="M176" s="228"/>
      <c r="N176" s="229"/>
      <c r="O176" s="229"/>
      <c r="P176" s="229"/>
      <c r="Q176" s="229"/>
      <c r="R176" s="229"/>
      <c r="S176" s="229"/>
      <c r="T176" s="23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1" t="s">
        <v>147</v>
      </c>
      <c r="AU176" s="231" t="s">
        <v>145</v>
      </c>
      <c r="AV176" s="13" t="s">
        <v>145</v>
      </c>
      <c r="AW176" s="13" t="s">
        <v>35</v>
      </c>
      <c r="AX176" s="13" t="s">
        <v>74</v>
      </c>
      <c r="AY176" s="231" t="s">
        <v>137</v>
      </c>
    </row>
    <row r="177" s="13" customFormat="1">
      <c r="A177" s="13"/>
      <c r="B177" s="220"/>
      <c r="C177" s="221"/>
      <c r="D177" s="222" t="s">
        <v>147</v>
      </c>
      <c r="E177" s="223" t="s">
        <v>28</v>
      </c>
      <c r="F177" s="224" t="s">
        <v>245</v>
      </c>
      <c r="G177" s="221"/>
      <c r="H177" s="225">
        <v>3.1200000000000001</v>
      </c>
      <c r="I177" s="226"/>
      <c r="J177" s="221"/>
      <c r="K177" s="221"/>
      <c r="L177" s="227"/>
      <c r="M177" s="228"/>
      <c r="N177" s="229"/>
      <c r="O177" s="229"/>
      <c r="P177" s="229"/>
      <c r="Q177" s="229"/>
      <c r="R177" s="229"/>
      <c r="S177" s="229"/>
      <c r="T177" s="23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1" t="s">
        <v>147</v>
      </c>
      <c r="AU177" s="231" t="s">
        <v>145</v>
      </c>
      <c r="AV177" s="13" t="s">
        <v>145</v>
      </c>
      <c r="AW177" s="13" t="s">
        <v>35</v>
      </c>
      <c r="AX177" s="13" t="s">
        <v>74</v>
      </c>
      <c r="AY177" s="231" t="s">
        <v>137</v>
      </c>
    </row>
    <row r="178" s="13" customFormat="1">
      <c r="A178" s="13"/>
      <c r="B178" s="220"/>
      <c r="C178" s="221"/>
      <c r="D178" s="222" t="s">
        <v>147</v>
      </c>
      <c r="E178" s="223" t="s">
        <v>28</v>
      </c>
      <c r="F178" s="224" t="s">
        <v>246</v>
      </c>
      <c r="G178" s="221"/>
      <c r="H178" s="225">
        <v>1</v>
      </c>
      <c r="I178" s="226"/>
      <c r="J178" s="221"/>
      <c r="K178" s="221"/>
      <c r="L178" s="227"/>
      <c r="M178" s="228"/>
      <c r="N178" s="229"/>
      <c r="O178" s="229"/>
      <c r="P178" s="229"/>
      <c r="Q178" s="229"/>
      <c r="R178" s="229"/>
      <c r="S178" s="229"/>
      <c r="T178" s="23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1" t="s">
        <v>147</v>
      </c>
      <c r="AU178" s="231" t="s">
        <v>145</v>
      </c>
      <c r="AV178" s="13" t="s">
        <v>145</v>
      </c>
      <c r="AW178" s="13" t="s">
        <v>35</v>
      </c>
      <c r="AX178" s="13" t="s">
        <v>74</v>
      </c>
      <c r="AY178" s="231" t="s">
        <v>137</v>
      </c>
    </row>
    <row r="179" s="13" customFormat="1">
      <c r="A179" s="13"/>
      <c r="B179" s="220"/>
      <c r="C179" s="221"/>
      <c r="D179" s="222" t="s">
        <v>147</v>
      </c>
      <c r="E179" s="223" t="s">
        <v>28</v>
      </c>
      <c r="F179" s="224" t="s">
        <v>247</v>
      </c>
      <c r="G179" s="221"/>
      <c r="H179" s="225">
        <v>2.512</v>
      </c>
      <c r="I179" s="226"/>
      <c r="J179" s="221"/>
      <c r="K179" s="221"/>
      <c r="L179" s="227"/>
      <c r="M179" s="228"/>
      <c r="N179" s="229"/>
      <c r="O179" s="229"/>
      <c r="P179" s="229"/>
      <c r="Q179" s="229"/>
      <c r="R179" s="229"/>
      <c r="S179" s="229"/>
      <c r="T179" s="23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1" t="s">
        <v>147</v>
      </c>
      <c r="AU179" s="231" t="s">
        <v>145</v>
      </c>
      <c r="AV179" s="13" t="s">
        <v>145</v>
      </c>
      <c r="AW179" s="13" t="s">
        <v>35</v>
      </c>
      <c r="AX179" s="13" t="s">
        <v>74</v>
      </c>
      <c r="AY179" s="231" t="s">
        <v>137</v>
      </c>
    </row>
    <row r="180" s="13" customFormat="1">
      <c r="A180" s="13"/>
      <c r="B180" s="220"/>
      <c r="C180" s="221"/>
      <c r="D180" s="222" t="s">
        <v>147</v>
      </c>
      <c r="E180" s="223" t="s">
        <v>28</v>
      </c>
      <c r="F180" s="224" t="s">
        <v>248</v>
      </c>
      <c r="G180" s="221"/>
      <c r="H180" s="225">
        <v>2.512</v>
      </c>
      <c r="I180" s="226"/>
      <c r="J180" s="221"/>
      <c r="K180" s="221"/>
      <c r="L180" s="227"/>
      <c r="M180" s="228"/>
      <c r="N180" s="229"/>
      <c r="O180" s="229"/>
      <c r="P180" s="229"/>
      <c r="Q180" s="229"/>
      <c r="R180" s="229"/>
      <c r="S180" s="229"/>
      <c r="T180" s="23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1" t="s">
        <v>147</v>
      </c>
      <c r="AU180" s="231" t="s">
        <v>145</v>
      </c>
      <c r="AV180" s="13" t="s">
        <v>145</v>
      </c>
      <c r="AW180" s="13" t="s">
        <v>35</v>
      </c>
      <c r="AX180" s="13" t="s">
        <v>74</v>
      </c>
      <c r="AY180" s="231" t="s">
        <v>137</v>
      </c>
    </row>
    <row r="181" s="13" customFormat="1">
      <c r="A181" s="13"/>
      <c r="B181" s="220"/>
      <c r="C181" s="221"/>
      <c r="D181" s="222" t="s">
        <v>147</v>
      </c>
      <c r="E181" s="223" t="s">
        <v>28</v>
      </c>
      <c r="F181" s="224" t="s">
        <v>249</v>
      </c>
      <c r="G181" s="221"/>
      <c r="H181" s="225">
        <v>3.6000000000000001</v>
      </c>
      <c r="I181" s="226"/>
      <c r="J181" s="221"/>
      <c r="K181" s="221"/>
      <c r="L181" s="227"/>
      <c r="M181" s="228"/>
      <c r="N181" s="229"/>
      <c r="O181" s="229"/>
      <c r="P181" s="229"/>
      <c r="Q181" s="229"/>
      <c r="R181" s="229"/>
      <c r="S181" s="229"/>
      <c r="T181" s="23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1" t="s">
        <v>147</v>
      </c>
      <c r="AU181" s="231" t="s">
        <v>145</v>
      </c>
      <c r="AV181" s="13" t="s">
        <v>145</v>
      </c>
      <c r="AW181" s="13" t="s">
        <v>35</v>
      </c>
      <c r="AX181" s="13" t="s">
        <v>74</v>
      </c>
      <c r="AY181" s="231" t="s">
        <v>137</v>
      </c>
    </row>
    <row r="182" s="13" customFormat="1">
      <c r="A182" s="13"/>
      <c r="B182" s="220"/>
      <c r="C182" s="221"/>
      <c r="D182" s="222" t="s">
        <v>147</v>
      </c>
      <c r="E182" s="223" t="s">
        <v>28</v>
      </c>
      <c r="F182" s="224" t="s">
        <v>250</v>
      </c>
      <c r="G182" s="221"/>
      <c r="H182" s="225">
        <v>3.6000000000000001</v>
      </c>
      <c r="I182" s="226"/>
      <c r="J182" s="221"/>
      <c r="K182" s="221"/>
      <c r="L182" s="227"/>
      <c r="M182" s="228"/>
      <c r="N182" s="229"/>
      <c r="O182" s="229"/>
      <c r="P182" s="229"/>
      <c r="Q182" s="229"/>
      <c r="R182" s="229"/>
      <c r="S182" s="229"/>
      <c r="T182" s="23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1" t="s">
        <v>147</v>
      </c>
      <c r="AU182" s="231" t="s">
        <v>145</v>
      </c>
      <c r="AV182" s="13" t="s">
        <v>145</v>
      </c>
      <c r="AW182" s="13" t="s">
        <v>35</v>
      </c>
      <c r="AX182" s="13" t="s">
        <v>74</v>
      </c>
      <c r="AY182" s="231" t="s">
        <v>137</v>
      </c>
    </row>
    <row r="183" s="2" customFormat="1" ht="37.8" customHeight="1">
      <c r="A183" s="39"/>
      <c r="B183" s="40"/>
      <c r="C183" s="206" t="s">
        <v>251</v>
      </c>
      <c r="D183" s="206" t="s">
        <v>140</v>
      </c>
      <c r="E183" s="207" t="s">
        <v>252</v>
      </c>
      <c r="F183" s="208" t="s">
        <v>253</v>
      </c>
      <c r="G183" s="209" t="s">
        <v>155</v>
      </c>
      <c r="H183" s="210">
        <v>13.510999999999999</v>
      </c>
      <c r="I183" s="211"/>
      <c r="J183" s="212">
        <f>ROUND(I183*H183,2)</f>
        <v>0</v>
      </c>
      <c r="K183" s="213"/>
      <c r="L183" s="45"/>
      <c r="M183" s="214" t="s">
        <v>28</v>
      </c>
      <c r="N183" s="215" t="s">
        <v>46</v>
      </c>
      <c r="O183" s="85"/>
      <c r="P183" s="216">
        <f>O183*H183</f>
        <v>0</v>
      </c>
      <c r="Q183" s="216">
        <v>0.0043839999999999999</v>
      </c>
      <c r="R183" s="216">
        <f>Q183*H183</f>
        <v>0.059232223999999993</v>
      </c>
      <c r="S183" s="216">
        <v>0</v>
      </c>
      <c r="T183" s="21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8" t="s">
        <v>144</v>
      </c>
      <c r="AT183" s="218" t="s">
        <v>140</v>
      </c>
      <c r="AU183" s="218" t="s">
        <v>145</v>
      </c>
      <c r="AY183" s="18" t="s">
        <v>137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8" t="s">
        <v>145</v>
      </c>
      <c r="BK183" s="219">
        <f>ROUND(I183*H183,2)</f>
        <v>0</v>
      </c>
      <c r="BL183" s="18" t="s">
        <v>144</v>
      </c>
      <c r="BM183" s="218" t="s">
        <v>254</v>
      </c>
    </row>
    <row r="184" s="14" customFormat="1">
      <c r="A184" s="14"/>
      <c r="B184" s="232"/>
      <c r="C184" s="233"/>
      <c r="D184" s="222" t="s">
        <v>147</v>
      </c>
      <c r="E184" s="234" t="s">
        <v>28</v>
      </c>
      <c r="F184" s="235" t="s">
        <v>163</v>
      </c>
      <c r="G184" s="233"/>
      <c r="H184" s="234" t="s">
        <v>28</v>
      </c>
      <c r="I184" s="236"/>
      <c r="J184" s="233"/>
      <c r="K184" s="233"/>
      <c r="L184" s="237"/>
      <c r="M184" s="238"/>
      <c r="N184" s="239"/>
      <c r="O184" s="239"/>
      <c r="P184" s="239"/>
      <c r="Q184" s="239"/>
      <c r="R184" s="239"/>
      <c r="S184" s="239"/>
      <c r="T184" s="24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1" t="s">
        <v>147</v>
      </c>
      <c r="AU184" s="241" t="s">
        <v>145</v>
      </c>
      <c r="AV184" s="14" t="s">
        <v>82</v>
      </c>
      <c r="AW184" s="14" t="s">
        <v>35</v>
      </c>
      <c r="AX184" s="14" t="s">
        <v>74</v>
      </c>
      <c r="AY184" s="241" t="s">
        <v>137</v>
      </c>
    </row>
    <row r="185" s="13" customFormat="1">
      <c r="A185" s="13"/>
      <c r="B185" s="220"/>
      <c r="C185" s="221"/>
      <c r="D185" s="222" t="s">
        <v>147</v>
      </c>
      <c r="E185" s="223" t="s">
        <v>28</v>
      </c>
      <c r="F185" s="224" t="s">
        <v>255</v>
      </c>
      <c r="G185" s="221"/>
      <c r="H185" s="225">
        <v>18.738</v>
      </c>
      <c r="I185" s="226"/>
      <c r="J185" s="221"/>
      <c r="K185" s="221"/>
      <c r="L185" s="227"/>
      <c r="M185" s="228"/>
      <c r="N185" s="229"/>
      <c r="O185" s="229"/>
      <c r="P185" s="229"/>
      <c r="Q185" s="229"/>
      <c r="R185" s="229"/>
      <c r="S185" s="229"/>
      <c r="T185" s="23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1" t="s">
        <v>147</v>
      </c>
      <c r="AU185" s="231" t="s">
        <v>145</v>
      </c>
      <c r="AV185" s="13" t="s">
        <v>145</v>
      </c>
      <c r="AW185" s="13" t="s">
        <v>35</v>
      </c>
      <c r="AX185" s="13" t="s">
        <v>74</v>
      </c>
      <c r="AY185" s="231" t="s">
        <v>137</v>
      </c>
    </row>
    <row r="186" s="13" customFormat="1">
      <c r="A186" s="13"/>
      <c r="B186" s="220"/>
      <c r="C186" s="221"/>
      <c r="D186" s="222" t="s">
        <v>147</v>
      </c>
      <c r="E186" s="223" t="s">
        <v>28</v>
      </c>
      <c r="F186" s="224" t="s">
        <v>256</v>
      </c>
      <c r="G186" s="221"/>
      <c r="H186" s="225">
        <v>-5.7670000000000003</v>
      </c>
      <c r="I186" s="226"/>
      <c r="J186" s="221"/>
      <c r="K186" s="221"/>
      <c r="L186" s="227"/>
      <c r="M186" s="228"/>
      <c r="N186" s="229"/>
      <c r="O186" s="229"/>
      <c r="P186" s="229"/>
      <c r="Q186" s="229"/>
      <c r="R186" s="229"/>
      <c r="S186" s="229"/>
      <c r="T186" s="23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1" t="s">
        <v>147</v>
      </c>
      <c r="AU186" s="231" t="s">
        <v>145</v>
      </c>
      <c r="AV186" s="13" t="s">
        <v>145</v>
      </c>
      <c r="AW186" s="13" t="s">
        <v>35</v>
      </c>
      <c r="AX186" s="13" t="s">
        <v>74</v>
      </c>
      <c r="AY186" s="231" t="s">
        <v>137</v>
      </c>
    </row>
    <row r="187" s="13" customFormat="1">
      <c r="A187" s="13"/>
      <c r="B187" s="220"/>
      <c r="C187" s="221"/>
      <c r="D187" s="222" t="s">
        <v>147</v>
      </c>
      <c r="E187" s="223" t="s">
        <v>28</v>
      </c>
      <c r="F187" s="224" t="s">
        <v>257</v>
      </c>
      <c r="G187" s="221"/>
      <c r="H187" s="225">
        <v>0.54000000000000004</v>
      </c>
      <c r="I187" s="226"/>
      <c r="J187" s="221"/>
      <c r="K187" s="221"/>
      <c r="L187" s="227"/>
      <c r="M187" s="228"/>
      <c r="N187" s="229"/>
      <c r="O187" s="229"/>
      <c r="P187" s="229"/>
      <c r="Q187" s="229"/>
      <c r="R187" s="229"/>
      <c r="S187" s="229"/>
      <c r="T187" s="23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1" t="s">
        <v>147</v>
      </c>
      <c r="AU187" s="231" t="s">
        <v>145</v>
      </c>
      <c r="AV187" s="13" t="s">
        <v>145</v>
      </c>
      <c r="AW187" s="13" t="s">
        <v>35</v>
      </c>
      <c r="AX187" s="13" t="s">
        <v>74</v>
      </c>
      <c r="AY187" s="231" t="s">
        <v>137</v>
      </c>
    </row>
    <row r="188" s="2" customFormat="1" ht="37.8" customHeight="1">
      <c r="A188" s="39"/>
      <c r="B188" s="40"/>
      <c r="C188" s="206" t="s">
        <v>258</v>
      </c>
      <c r="D188" s="206" t="s">
        <v>140</v>
      </c>
      <c r="E188" s="207" t="s">
        <v>259</v>
      </c>
      <c r="F188" s="208" t="s">
        <v>260</v>
      </c>
      <c r="G188" s="209" t="s">
        <v>172</v>
      </c>
      <c r="H188" s="210">
        <v>30.719999999999999</v>
      </c>
      <c r="I188" s="211"/>
      <c r="J188" s="212">
        <f>ROUND(I188*H188,2)</f>
        <v>0</v>
      </c>
      <c r="K188" s="213"/>
      <c r="L188" s="45"/>
      <c r="M188" s="214" t="s">
        <v>28</v>
      </c>
      <c r="N188" s="215" t="s">
        <v>46</v>
      </c>
      <c r="O188" s="85"/>
      <c r="P188" s="216">
        <f>O188*H188</f>
        <v>0</v>
      </c>
      <c r="Q188" s="216">
        <v>0</v>
      </c>
      <c r="R188" s="216">
        <f>Q188*H188</f>
        <v>0</v>
      </c>
      <c r="S188" s="216">
        <v>0</v>
      </c>
      <c r="T188" s="21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8" t="s">
        <v>144</v>
      </c>
      <c r="AT188" s="218" t="s">
        <v>140</v>
      </c>
      <c r="AU188" s="218" t="s">
        <v>145</v>
      </c>
      <c r="AY188" s="18" t="s">
        <v>137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8" t="s">
        <v>145</v>
      </c>
      <c r="BK188" s="219">
        <f>ROUND(I188*H188,2)</f>
        <v>0</v>
      </c>
      <c r="BL188" s="18" t="s">
        <v>144</v>
      </c>
      <c r="BM188" s="218" t="s">
        <v>261</v>
      </c>
    </row>
    <row r="189" s="14" customFormat="1">
      <c r="A189" s="14"/>
      <c r="B189" s="232"/>
      <c r="C189" s="233"/>
      <c r="D189" s="222" t="s">
        <v>147</v>
      </c>
      <c r="E189" s="234" t="s">
        <v>28</v>
      </c>
      <c r="F189" s="235" t="s">
        <v>163</v>
      </c>
      <c r="G189" s="233"/>
      <c r="H189" s="234" t="s">
        <v>28</v>
      </c>
      <c r="I189" s="236"/>
      <c r="J189" s="233"/>
      <c r="K189" s="233"/>
      <c r="L189" s="237"/>
      <c r="M189" s="238"/>
      <c r="N189" s="239"/>
      <c r="O189" s="239"/>
      <c r="P189" s="239"/>
      <c r="Q189" s="239"/>
      <c r="R189" s="239"/>
      <c r="S189" s="239"/>
      <c r="T189" s="24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1" t="s">
        <v>147</v>
      </c>
      <c r="AU189" s="241" t="s">
        <v>145</v>
      </c>
      <c r="AV189" s="14" t="s">
        <v>82</v>
      </c>
      <c r="AW189" s="14" t="s">
        <v>35</v>
      </c>
      <c r="AX189" s="14" t="s">
        <v>74</v>
      </c>
      <c r="AY189" s="241" t="s">
        <v>137</v>
      </c>
    </row>
    <row r="190" s="13" customFormat="1">
      <c r="A190" s="13"/>
      <c r="B190" s="220"/>
      <c r="C190" s="221"/>
      <c r="D190" s="222" t="s">
        <v>147</v>
      </c>
      <c r="E190" s="223" t="s">
        <v>28</v>
      </c>
      <c r="F190" s="224" t="s">
        <v>262</v>
      </c>
      <c r="G190" s="221"/>
      <c r="H190" s="225">
        <v>22.719999999999999</v>
      </c>
      <c r="I190" s="226"/>
      <c r="J190" s="221"/>
      <c r="K190" s="221"/>
      <c r="L190" s="227"/>
      <c r="M190" s="228"/>
      <c r="N190" s="229"/>
      <c r="O190" s="229"/>
      <c r="P190" s="229"/>
      <c r="Q190" s="229"/>
      <c r="R190" s="229"/>
      <c r="S190" s="229"/>
      <c r="T190" s="23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1" t="s">
        <v>147</v>
      </c>
      <c r="AU190" s="231" t="s">
        <v>145</v>
      </c>
      <c r="AV190" s="13" t="s">
        <v>145</v>
      </c>
      <c r="AW190" s="13" t="s">
        <v>35</v>
      </c>
      <c r="AX190" s="13" t="s">
        <v>74</v>
      </c>
      <c r="AY190" s="231" t="s">
        <v>137</v>
      </c>
    </row>
    <row r="191" s="14" customFormat="1">
      <c r="A191" s="14"/>
      <c r="B191" s="232"/>
      <c r="C191" s="233"/>
      <c r="D191" s="222" t="s">
        <v>147</v>
      </c>
      <c r="E191" s="234" t="s">
        <v>28</v>
      </c>
      <c r="F191" s="235" t="s">
        <v>166</v>
      </c>
      <c r="G191" s="233"/>
      <c r="H191" s="234" t="s">
        <v>28</v>
      </c>
      <c r="I191" s="236"/>
      <c r="J191" s="233"/>
      <c r="K191" s="233"/>
      <c r="L191" s="237"/>
      <c r="M191" s="238"/>
      <c r="N191" s="239"/>
      <c r="O191" s="239"/>
      <c r="P191" s="239"/>
      <c r="Q191" s="239"/>
      <c r="R191" s="239"/>
      <c r="S191" s="239"/>
      <c r="T191" s="24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1" t="s">
        <v>147</v>
      </c>
      <c r="AU191" s="241" t="s">
        <v>145</v>
      </c>
      <c r="AV191" s="14" t="s">
        <v>82</v>
      </c>
      <c r="AW191" s="14" t="s">
        <v>35</v>
      </c>
      <c r="AX191" s="14" t="s">
        <v>74</v>
      </c>
      <c r="AY191" s="241" t="s">
        <v>137</v>
      </c>
    </row>
    <row r="192" s="13" customFormat="1">
      <c r="A192" s="13"/>
      <c r="B192" s="220"/>
      <c r="C192" s="221"/>
      <c r="D192" s="222" t="s">
        <v>147</v>
      </c>
      <c r="E192" s="223" t="s">
        <v>28</v>
      </c>
      <c r="F192" s="224" t="s">
        <v>263</v>
      </c>
      <c r="G192" s="221"/>
      <c r="H192" s="225">
        <v>8</v>
      </c>
      <c r="I192" s="226"/>
      <c r="J192" s="221"/>
      <c r="K192" s="221"/>
      <c r="L192" s="227"/>
      <c r="M192" s="228"/>
      <c r="N192" s="229"/>
      <c r="O192" s="229"/>
      <c r="P192" s="229"/>
      <c r="Q192" s="229"/>
      <c r="R192" s="229"/>
      <c r="S192" s="229"/>
      <c r="T192" s="23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1" t="s">
        <v>147</v>
      </c>
      <c r="AU192" s="231" t="s">
        <v>145</v>
      </c>
      <c r="AV192" s="13" t="s">
        <v>145</v>
      </c>
      <c r="AW192" s="13" t="s">
        <v>35</v>
      </c>
      <c r="AX192" s="13" t="s">
        <v>74</v>
      </c>
      <c r="AY192" s="231" t="s">
        <v>137</v>
      </c>
    </row>
    <row r="193" s="2" customFormat="1" ht="24.15" customHeight="1">
      <c r="A193" s="39"/>
      <c r="B193" s="40"/>
      <c r="C193" s="242" t="s">
        <v>264</v>
      </c>
      <c r="D193" s="242" t="s">
        <v>265</v>
      </c>
      <c r="E193" s="243" t="s">
        <v>266</v>
      </c>
      <c r="F193" s="244" t="s">
        <v>267</v>
      </c>
      <c r="G193" s="245" t="s">
        <v>172</v>
      </c>
      <c r="H193" s="246">
        <v>32.256</v>
      </c>
      <c r="I193" s="247"/>
      <c r="J193" s="248">
        <f>ROUND(I193*H193,2)</f>
        <v>0</v>
      </c>
      <c r="K193" s="249"/>
      <c r="L193" s="250"/>
      <c r="M193" s="251" t="s">
        <v>28</v>
      </c>
      <c r="N193" s="252" t="s">
        <v>46</v>
      </c>
      <c r="O193" s="85"/>
      <c r="P193" s="216">
        <f>O193*H193</f>
        <v>0</v>
      </c>
      <c r="Q193" s="216">
        <v>0.00010000000000000001</v>
      </c>
      <c r="R193" s="216">
        <f>Q193*H193</f>
        <v>0.0032256000000000003</v>
      </c>
      <c r="S193" s="216">
        <v>0</v>
      </c>
      <c r="T193" s="21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8" t="s">
        <v>188</v>
      </c>
      <c r="AT193" s="218" t="s">
        <v>265</v>
      </c>
      <c r="AU193" s="218" t="s">
        <v>145</v>
      </c>
      <c r="AY193" s="18" t="s">
        <v>137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8" t="s">
        <v>145</v>
      </c>
      <c r="BK193" s="219">
        <f>ROUND(I193*H193,2)</f>
        <v>0</v>
      </c>
      <c r="BL193" s="18" t="s">
        <v>144</v>
      </c>
      <c r="BM193" s="218" t="s">
        <v>268</v>
      </c>
    </row>
    <row r="194" s="13" customFormat="1">
      <c r="A194" s="13"/>
      <c r="B194" s="220"/>
      <c r="C194" s="221"/>
      <c r="D194" s="222" t="s">
        <v>147</v>
      </c>
      <c r="E194" s="221"/>
      <c r="F194" s="224" t="s">
        <v>269</v>
      </c>
      <c r="G194" s="221"/>
      <c r="H194" s="225">
        <v>32.256</v>
      </c>
      <c r="I194" s="226"/>
      <c r="J194" s="221"/>
      <c r="K194" s="221"/>
      <c r="L194" s="227"/>
      <c r="M194" s="228"/>
      <c r="N194" s="229"/>
      <c r="O194" s="229"/>
      <c r="P194" s="229"/>
      <c r="Q194" s="229"/>
      <c r="R194" s="229"/>
      <c r="S194" s="229"/>
      <c r="T194" s="23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1" t="s">
        <v>147</v>
      </c>
      <c r="AU194" s="231" t="s">
        <v>145</v>
      </c>
      <c r="AV194" s="13" t="s">
        <v>145</v>
      </c>
      <c r="AW194" s="13" t="s">
        <v>4</v>
      </c>
      <c r="AX194" s="13" t="s">
        <v>82</v>
      </c>
      <c r="AY194" s="231" t="s">
        <v>137</v>
      </c>
    </row>
    <row r="195" s="2" customFormat="1" ht="37.8" customHeight="1">
      <c r="A195" s="39"/>
      <c r="B195" s="40"/>
      <c r="C195" s="206" t="s">
        <v>270</v>
      </c>
      <c r="D195" s="206" t="s">
        <v>140</v>
      </c>
      <c r="E195" s="207" t="s">
        <v>271</v>
      </c>
      <c r="F195" s="208" t="s">
        <v>272</v>
      </c>
      <c r="G195" s="209" t="s">
        <v>143</v>
      </c>
      <c r="H195" s="210">
        <v>3</v>
      </c>
      <c r="I195" s="211"/>
      <c r="J195" s="212">
        <f>ROUND(I195*H195,2)</f>
        <v>0</v>
      </c>
      <c r="K195" s="213"/>
      <c r="L195" s="45"/>
      <c r="M195" s="214" t="s">
        <v>28</v>
      </c>
      <c r="N195" s="215" t="s">
        <v>46</v>
      </c>
      <c r="O195" s="85"/>
      <c r="P195" s="216">
        <f>O195*H195</f>
        <v>0</v>
      </c>
      <c r="Q195" s="216">
        <v>0.013092319999999999</v>
      </c>
      <c r="R195" s="216">
        <f>Q195*H195</f>
        <v>0.03927696</v>
      </c>
      <c r="S195" s="216">
        <v>0</v>
      </c>
      <c r="T195" s="21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8" t="s">
        <v>144</v>
      </c>
      <c r="AT195" s="218" t="s">
        <v>140</v>
      </c>
      <c r="AU195" s="218" t="s">
        <v>145</v>
      </c>
      <c r="AY195" s="18" t="s">
        <v>137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8" t="s">
        <v>145</v>
      </c>
      <c r="BK195" s="219">
        <f>ROUND(I195*H195,2)</f>
        <v>0</v>
      </c>
      <c r="BL195" s="18" t="s">
        <v>144</v>
      </c>
      <c r="BM195" s="218" t="s">
        <v>273</v>
      </c>
    </row>
    <row r="196" s="2" customFormat="1" ht="49.05" customHeight="1">
      <c r="A196" s="39"/>
      <c r="B196" s="40"/>
      <c r="C196" s="206" t="s">
        <v>274</v>
      </c>
      <c r="D196" s="206" t="s">
        <v>140</v>
      </c>
      <c r="E196" s="207" t="s">
        <v>275</v>
      </c>
      <c r="F196" s="208" t="s">
        <v>276</v>
      </c>
      <c r="G196" s="209" t="s">
        <v>155</v>
      </c>
      <c r="H196" s="210">
        <v>2.4750000000000001</v>
      </c>
      <c r="I196" s="211"/>
      <c r="J196" s="212">
        <f>ROUND(I196*H196,2)</f>
        <v>0</v>
      </c>
      <c r="K196" s="213"/>
      <c r="L196" s="45"/>
      <c r="M196" s="214" t="s">
        <v>28</v>
      </c>
      <c r="N196" s="215" t="s">
        <v>46</v>
      </c>
      <c r="O196" s="85"/>
      <c r="P196" s="216">
        <f>O196*H196</f>
        <v>0</v>
      </c>
      <c r="Q196" s="216">
        <v>0.0093544800000000001</v>
      </c>
      <c r="R196" s="216">
        <f>Q196*H196</f>
        <v>0.023152338000000001</v>
      </c>
      <c r="S196" s="216">
        <v>0</v>
      </c>
      <c r="T196" s="21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8" t="s">
        <v>144</v>
      </c>
      <c r="AT196" s="218" t="s">
        <v>140</v>
      </c>
      <c r="AU196" s="218" t="s">
        <v>145</v>
      </c>
      <c r="AY196" s="18" t="s">
        <v>137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18" t="s">
        <v>145</v>
      </c>
      <c r="BK196" s="219">
        <f>ROUND(I196*H196,2)</f>
        <v>0</v>
      </c>
      <c r="BL196" s="18" t="s">
        <v>144</v>
      </c>
      <c r="BM196" s="218" t="s">
        <v>277</v>
      </c>
    </row>
    <row r="197" s="14" customFormat="1">
      <c r="A197" s="14"/>
      <c r="B197" s="232"/>
      <c r="C197" s="233"/>
      <c r="D197" s="222" t="s">
        <v>147</v>
      </c>
      <c r="E197" s="234" t="s">
        <v>28</v>
      </c>
      <c r="F197" s="235" t="s">
        <v>278</v>
      </c>
      <c r="G197" s="233"/>
      <c r="H197" s="234" t="s">
        <v>28</v>
      </c>
      <c r="I197" s="236"/>
      <c r="J197" s="233"/>
      <c r="K197" s="233"/>
      <c r="L197" s="237"/>
      <c r="M197" s="238"/>
      <c r="N197" s="239"/>
      <c r="O197" s="239"/>
      <c r="P197" s="239"/>
      <c r="Q197" s="239"/>
      <c r="R197" s="239"/>
      <c r="S197" s="239"/>
      <c r="T197" s="24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1" t="s">
        <v>147</v>
      </c>
      <c r="AU197" s="241" t="s">
        <v>145</v>
      </c>
      <c r="AV197" s="14" t="s">
        <v>82</v>
      </c>
      <c r="AW197" s="14" t="s">
        <v>35</v>
      </c>
      <c r="AX197" s="14" t="s">
        <v>74</v>
      </c>
      <c r="AY197" s="241" t="s">
        <v>137</v>
      </c>
    </row>
    <row r="198" s="13" customFormat="1">
      <c r="A198" s="13"/>
      <c r="B198" s="220"/>
      <c r="C198" s="221"/>
      <c r="D198" s="222" t="s">
        <v>147</v>
      </c>
      <c r="E198" s="223" t="s">
        <v>28</v>
      </c>
      <c r="F198" s="224" t="s">
        <v>279</v>
      </c>
      <c r="G198" s="221"/>
      <c r="H198" s="225">
        <v>5.9850000000000003</v>
      </c>
      <c r="I198" s="226"/>
      <c r="J198" s="221"/>
      <c r="K198" s="221"/>
      <c r="L198" s="227"/>
      <c r="M198" s="228"/>
      <c r="N198" s="229"/>
      <c r="O198" s="229"/>
      <c r="P198" s="229"/>
      <c r="Q198" s="229"/>
      <c r="R198" s="229"/>
      <c r="S198" s="229"/>
      <c r="T198" s="23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1" t="s">
        <v>147</v>
      </c>
      <c r="AU198" s="231" t="s">
        <v>145</v>
      </c>
      <c r="AV198" s="13" t="s">
        <v>145</v>
      </c>
      <c r="AW198" s="13" t="s">
        <v>35</v>
      </c>
      <c r="AX198" s="13" t="s">
        <v>74</v>
      </c>
      <c r="AY198" s="231" t="s">
        <v>137</v>
      </c>
    </row>
    <row r="199" s="13" customFormat="1">
      <c r="A199" s="13"/>
      <c r="B199" s="220"/>
      <c r="C199" s="221"/>
      <c r="D199" s="222" t="s">
        <v>147</v>
      </c>
      <c r="E199" s="223" t="s">
        <v>28</v>
      </c>
      <c r="F199" s="224" t="s">
        <v>216</v>
      </c>
      <c r="G199" s="221"/>
      <c r="H199" s="225">
        <v>-3.5099999999999998</v>
      </c>
      <c r="I199" s="226"/>
      <c r="J199" s="221"/>
      <c r="K199" s="221"/>
      <c r="L199" s="227"/>
      <c r="M199" s="228"/>
      <c r="N199" s="229"/>
      <c r="O199" s="229"/>
      <c r="P199" s="229"/>
      <c r="Q199" s="229"/>
      <c r="R199" s="229"/>
      <c r="S199" s="229"/>
      <c r="T199" s="23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1" t="s">
        <v>147</v>
      </c>
      <c r="AU199" s="231" t="s">
        <v>145</v>
      </c>
      <c r="AV199" s="13" t="s">
        <v>145</v>
      </c>
      <c r="AW199" s="13" t="s">
        <v>35</v>
      </c>
      <c r="AX199" s="13" t="s">
        <v>74</v>
      </c>
      <c r="AY199" s="231" t="s">
        <v>137</v>
      </c>
    </row>
    <row r="200" s="2" customFormat="1" ht="24.15" customHeight="1">
      <c r="A200" s="39"/>
      <c r="B200" s="40"/>
      <c r="C200" s="242" t="s">
        <v>7</v>
      </c>
      <c r="D200" s="242" t="s">
        <v>265</v>
      </c>
      <c r="E200" s="243" t="s">
        <v>280</v>
      </c>
      <c r="F200" s="244" t="s">
        <v>281</v>
      </c>
      <c r="G200" s="245" t="s">
        <v>155</v>
      </c>
      <c r="H200" s="246">
        <v>2.5249999999999999</v>
      </c>
      <c r="I200" s="247"/>
      <c r="J200" s="248">
        <f>ROUND(I200*H200,2)</f>
        <v>0</v>
      </c>
      <c r="K200" s="249"/>
      <c r="L200" s="250"/>
      <c r="M200" s="251" t="s">
        <v>28</v>
      </c>
      <c r="N200" s="252" t="s">
        <v>46</v>
      </c>
      <c r="O200" s="85"/>
      <c r="P200" s="216">
        <f>O200*H200</f>
        <v>0</v>
      </c>
      <c r="Q200" s="216">
        <v>0.0089999999999999993</v>
      </c>
      <c r="R200" s="216">
        <f>Q200*H200</f>
        <v>0.022724999999999999</v>
      </c>
      <c r="S200" s="216">
        <v>0</v>
      </c>
      <c r="T200" s="21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8" t="s">
        <v>188</v>
      </c>
      <c r="AT200" s="218" t="s">
        <v>265</v>
      </c>
      <c r="AU200" s="218" t="s">
        <v>145</v>
      </c>
      <c r="AY200" s="18" t="s">
        <v>137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8" t="s">
        <v>145</v>
      </c>
      <c r="BK200" s="219">
        <f>ROUND(I200*H200,2)</f>
        <v>0</v>
      </c>
      <c r="BL200" s="18" t="s">
        <v>144</v>
      </c>
      <c r="BM200" s="218" t="s">
        <v>282</v>
      </c>
    </row>
    <row r="201" s="13" customFormat="1">
      <c r="A201" s="13"/>
      <c r="B201" s="220"/>
      <c r="C201" s="221"/>
      <c r="D201" s="222" t="s">
        <v>147</v>
      </c>
      <c r="E201" s="221"/>
      <c r="F201" s="224" t="s">
        <v>283</v>
      </c>
      <c r="G201" s="221"/>
      <c r="H201" s="225">
        <v>2.5249999999999999</v>
      </c>
      <c r="I201" s="226"/>
      <c r="J201" s="221"/>
      <c r="K201" s="221"/>
      <c r="L201" s="227"/>
      <c r="M201" s="228"/>
      <c r="N201" s="229"/>
      <c r="O201" s="229"/>
      <c r="P201" s="229"/>
      <c r="Q201" s="229"/>
      <c r="R201" s="229"/>
      <c r="S201" s="229"/>
      <c r="T201" s="23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1" t="s">
        <v>147</v>
      </c>
      <c r="AU201" s="231" t="s">
        <v>145</v>
      </c>
      <c r="AV201" s="13" t="s">
        <v>145</v>
      </c>
      <c r="AW201" s="13" t="s">
        <v>4</v>
      </c>
      <c r="AX201" s="13" t="s">
        <v>82</v>
      </c>
      <c r="AY201" s="231" t="s">
        <v>137</v>
      </c>
    </row>
    <row r="202" s="2" customFormat="1" ht="49.05" customHeight="1">
      <c r="A202" s="39"/>
      <c r="B202" s="40"/>
      <c r="C202" s="206" t="s">
        <v>284</v>
      </c>
      <c r="D202" s="206" t="s">
        <v>140</v>
      </c>
      <c r="E202" s="207" t="s">
        <v>285</v>
      </c>
      <c r="F202" s="208" t="s">
        <v>286</v>
      </c>
      <c r="G202" s="209" t="s">
        <v>155</v>
      </c>
      <c r="H202" s="210">
        <v>3.7799999999999998</v>
      </c>
      <c r="I202" s="211"/>
      <c r="J202" s="212">
        <f>ROUND(I202*H202,2)</f>
        <v>0</v>
      </c>
      <c r="K202" s="213"/>
      <c r="L202" s="45"/>
      <c r="M202" s="214" t="s">
        <v>28</v>
      </c>
      <c r="N202" s="215" t="s">
        <v>46</v>
      </c>
      <c r="O202" s="85"/>
      <c r="P202" s="216">
        <f>O202*H202</f>
        <v>0</v>
      </c>
      <c r="Q202" s="216">
        <v>0.0095169599999999997</v>
      </c>
      <c r="R202" s="216">
        <f>Q202*H202</f>
        <v>0.035974108799999995</v>
      </c>
      <c r="S202" s="216">
        <v>0</v>
      </c>
      <c r="T202" s="21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8" t="s">
        <v>144</v>
      </c>
      <c r="AT202" s="218" t="s">
        <v>140</v>
      </c>
      <c r="AU202" s="218" t="s">
        <v>145</v>
      </c>
      <c r="AY202" s="18" t="s">
        <v>137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8" t="s">
        <v>145</v>
      </c>
      <c r="BK202" s="219">
        <f>ROUND(I202*H202,2)</f>
        <v>0</v>
      </c>
      <c r="BL202" s="18" t="s">
        <v>144</v>
      </c>
      <c r="BM202" s="218" t="s">
        <v>287</v>
      </c>
    </row>
    <row r="203" s="14" customFormat="1">
      <c r="A203" s="14"/>
      <c r="B203" s="232"/>
      <c r="C203" s="233"/>
      <c r="D203" s="222" t="s">
        <v>147</v>
      </c>
      <c r="E203" s="234" t="s">
        <v>28</v>
      </c>
      <c r="F203" s="235" t="s">
        <v>278</v>
      </c>
      <c r="G203" s="233"/>
      <c r="H203" s="234" t="s">
        <v>28</v>
      </c>
      <c r="I203" s="236"/>
      <c r="J203" s="233"/>
      <c r="K203" s="233"/>
      <c r="L203" s="237"/>
      <c r="M203" s="238"/>
      <c r="N203" s="239"/>
      <c r="O203" s="239"/>
      <c r="P203" s="239"/>
      <c r="Q203" s="239"/>
      <c r="R203" s="239"/>
      <c r="S203" s="239"/>
      <c r="T203" s="24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1" t="s">
        <v>147</v>
      </c>
      <c r="AU203" s="241" t="s">
        <v>145</v>
      </c>
      <c r="AV203" s="14" t="s">
        <v>82</v>
      </c>
      <c r="AW203" s="14" t="s">
        <v>35</v>
      </c>
      <c r="AX203" s="14" t="s">
        <v>74</v>
      </c>
      <c r="AY203" s="241" t="s">
        <v>137</v>
      </c>
    </row>
    <row r="204" s="13" customFormat="1">
      <c r="A204" s="13"/>
      <c r="B204" s="220"/>
      <c r="C204" s="221"/>
      <c r="D204" s="222" t="s">
        <v>147</v>
      </c>
      <c r="E204" s="223" t="s">
        <v>28</v>
      </c>
      <c r="F204" s="224" t="s">
        <v>288</v>
      </c>
      <c r="G204" s="221"/>
      <c r="H204" s="225">
        <v>3.7799999999999998</v>
      </c>
      <c r="I204" s="226"/>
      <c r="J204" s="221"/>
      <c r="K204" s="221"/>
      <c r="L204" s="227"/>
      <c r="M204" s="228"/>
      <c r="N204" s="229"/>
      <c r="O204" s="229"/>
      <c r="P204" s="229"/>
      <c r="Q204" s="229"/>
      <c r="R204" s="229"/>
      <c r="S204" s="229"/>
      <c r="T204" s="23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1" t="s">
        <v>147</v>
      </c>
      <c r="AU204" s="231" t="s">
        <v>145</v>
      </c>
      <c r="AV204" s="13" t="s">
        <v>145</v>
      </c>
      <c r="AW204" s="13" t="s">
        <v>35</v>
      </c>
      <c r="AX204" s="13" t="s">
        <v>74</v>
      </c>
      <c r="AY204" s="231" t="s">
        <v>137</v>
      </c>
    </row>
    <row r="205" s="2" customFormat="1" ht="24.15" customHeight="1">
      <c r="A205" s="39"/>
      <c r="B205" s="40"/>
      <c r="C205" s="242" t="s">
        <v>289</v>
      </c>
      <c r="D205" s="242" t="s">
        <v>265</v>
      </c>
      <c r="E205" s="243" t="s">
        <v>290</v>
      </c>
      <c r="F205" s="244" t="s">
        <v>291</v>
      </c>
      <c r="G205" s="245" t="s">
        <v>155</v>
      </c>
      <c r="H205" s="246">
        <v>3.8559999999999999</v>
      </c>
      <c r="I205" s="247"/>
      <c r="J205" s="248">
        <f>ROUND(I205*H205,2)</f>
        <v>0</v>
      </c>
      <c r="K205" s="249"/>
      <c r="L205" s="250"/>
      <c r="M205" s="251" t="s">
        <v>28</v>
      </c>
      <c r="N205" s="252" t="s">
        <v>46</v>
      </c>
      <c r="O205" s="85"/>
      <c r="P205" s="216">
        <f>O205*H205</f>
        <v>0</v>
      </c>
      <c r="Q205" s="216">
        <v>0.0155</v>
      </c>
      <c r="R205" s="216">
        <f>Q205*H205</f>
        <v>0.059767999999999995</v>
      </c>
      <c r="S205" s="216">
        <v>0</v>
      </c>
      <c r="T205" s="21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8" t="s">
        <v>188</v>
      </c>
      <c r="AT205" s="218" t="s">
        <v>265</v>
      </c>
      <c r="AU205" s="218" t="s">
        <v>145</v>
      </c>
      <c r="AY205" s="18" t="s">
        <v>137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18" t="s">
        <v>145</v>
      </c>
      <c r="BK205" s="219">
        <f>ROUND(I205*H205,2)</f>
        <v>0</v>
      </c>
      <c r="BL205" s="18" t="s">
        <v>144</v>
      </c>
      <c r="BM205" s="218" t="s">
        <v>292</v>
      </c>
    </row>
    <row r="206" s="13" customFormat="1">
      <c r="A206" s="13"/>
      <c r="B206" s="220"/>
      <c r="C206" s="221"/>
      <c r="D206" s="222" t="s">
        <v>147</v>
      </c>
      <c r="E206" s="221"/>
      <c r="F206" s="224" t="s">
        <v>293</v>
      </c>
      <c r="G206" s="221"/>
      <c r="H206" s="225">
        <v>3.8559999999999999</v>
      </c>
      <c r="I206" s="226"/>
      <c r="J206" s="221"/>
      <c r="K206" s="221"/>
      <c r="L206" s="227"/>
      <c r="M206" s="228"/>
      <c r="N206" s="229"/>
      <c r="O206" s="229"/>
      <c r="P206" s="229"/>
      <c r="Q206" s="229"/>
      <c r="R206" s="229"/>
      <c r="S206" s="229"/>
      <c r="T206" s="23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1" t="s">
        <v>147</v>
      </c>
      <c r="AU206" s="231" t="s">
        <v>145</v>
      </c>
      <c r="AV206" s="13" t="s">
        <v>145</v>
      </c>
      <c r="AW206" s="13" t="s">
        <v>4</v>
      </c>
      <c r="AX206" s="13" t="s">
        <v>82</v>
      </c>
      <c r="AY206" s="231" t="s">
        <v>137</v>
      </c>
    </row>
    <row r="207" s="2" customFormat="1" ht="37.8" customHeight="1">
      <c r="A207" s="39"/>
      <c r="B207" s="40"/>
      <c r="C207" s="206" t="s">
        <v>294</v>
      </c>
      <c r="D207" s="206" t="s">
        <v>140</v>
      </c>
      <c r="E207" s="207" t="s">
        <v>295</v>
      </c>
      <c r="F207" s="208" t="s">
        <v>296</v>
      </c>
      <c r="G207" s="209" t="s">
        <v>172</v>
      </c>
      <c r="H207" s="210">
        <v>0.14000000000000001</v>
      </c>
      <c r="I207" s="211"/>
      <c r="J207" s="212">
        <f>ROUND(I207*H207,2)</f>
        <v>0</v>
      </c>
      <c r="K207" s="213"/>
      <c r="L207" s="45"/>
      <c r="M207" s="214" t="s">
        <v>28</v>
      </c>
      <c r="N207" s="215" t="s">
        <v>46</v>
      </c>
      <c r="O207" s="85"/>
      <c r="P207" s="216">
        <f>O207*H207</f>
        <v>0</v>
      </c>
      <c r="Q207" s="216">
        <v>0.002758</v>
      </c>
      <c r="R207" s="216">
        <f>Q207*H207</f>
        <v>0.00038612000000000005</v>
      </c>
      <c r="S207" s="216">
        <v>0</v>
      </c>
      <c r="T207" s="21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8" t="s">
        <v>144</v>
      </c>
      <c r="AT207" s="218" t="s">
        <v>140</v>
      </c>
      <c r="AU207" s="218" t="s">
        <v>145</v>
      </c>
      <c r="AY207" s="18" t="s">
        <v>137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18" t="s">
        <v>145</v>
      </c>
      <c r="BK207" s="219">
        <f>ROUND(I207*H207,2)</f>
        <v>0</v>
      </c>
      <c r="BL207" s="18" t="s">
        <v>144</v>
      </c>
      <c r="BM207" s="218" t="s">
        <v>297</v>
      </c>
    </row>
    <row r="208" s="14" customFormat="1">
      <c r="A208" s="14"/>
      <c r="B208" s="232"/>
      <c r="C208" s="233"/>
      <c r="D208" s="222" t="s">
        <v>147</v>
      </c>
      <c r="E208" s="234" t="s">
        <v>28</v>
      </c>
      <c r="F208" s="235" t="s">
        <v>166</v>
      </c>
      <c r="G208" s="233"/>
      <c r="H208" s="234" t="s">
        <v>28</v>
      </c>
      <c r="I208" s="236"/>
      <c r="J208" s="233"/>
      <c r="K208" s="233"/>
      <c r="L208" s="237"/>
      <c r="M208" s="238"/>
      <c r="N208" s="239"/>
      <c r="O208" s="239"/>
      <c r="P208" s="239"/>
      <c r="Q208" s="239"/>
      <c r="R208" s="239"/>
      <c r="S208" s="239"/>
      <c r="T208" s="24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1" t="s">
        <v>147</v>
      </c>
      <c r="AU208" s="241" t="s">
        <v>145</v>
      </c>
      <c r="AV208" s="14" t="s">
        <v>82</v>
      </c>
      <c r="AW208" s="14" t="s">
        <v>35</v>
      </c>
      <c r="AX208" s="14" t="s">
        <v>74</v>
      </c>
      <c r="AY208" s="241" t="s">
        <v>137</v>
      </c>
    </row>
    <row r="209" s="13" customFormat="1">
      <c r="A209" s="13"/>
      <c r="B209" s="220"/>
      <c r="C209" s="221"/>
      <c r="D209" s="222" t="s">
        <v>147</v>
      </c>
      <c r="E209" s="223" t="s">
        <v>28</v>
      </c>
      <c r="F209" s="224" t="s">
        <v>298</v>
      </c>
      <c r="G209" s="221"/>
      <c r="H209" s="225">
        <v>0.14000000000000001</v>
      </c>
      <c r="I209" s="226"/>
      <c r="J209" s="221"/>
      <c r="K209" s="221"/>
      <c r="L209" s="227"/>
      <c r="M209" s="228"/>
      <c r="N209" s="229"/>
      <c r="O209" s="229"/>
      <c r="P209" s="229"/>
      <c r="Q209" s="229"/>
      <c r="R209" s="229"/>
      <c r="S209" s="229"/>
      <c r="T209" s="23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1" t="s">
        <v>147</v>
      </c>
      <c r="AU209" s="231" t="s">
        <v>145</v>
      </c>
      <c r="AV209" s="13" t="s">
        <v>145</v>
      </c>
      <c r="AW209" s="13" t="s">
        <v>35</v>
      </c>
      <c r="AX209" s="13" t="s">
        <v>74</v>
      </c>
      <c r="AY209" s="231" t="s">
        <v>137</v>
      </c>
    </row>
    <row r="210" s="2" customFormat="1" ht="24.15" customHeight="1">
      <c r="A210" s="39"/>
      <c r="B210" s="40"/>
      <c r="C210" s="242" t="s">
        <v>299</v>
      </c>
      <c r="D210" s="242" t="s">
        <v>265</v>
      </c>
      <c r="E210" s="243" t="s">
        <v>300</v>
      </c>
      <c r="F210" s="244" t="s">
        <v>301</v>
      </c>
      <c r="G210" s="245" t="s">
        <v>155</v>
      </c>
      <c r="H210" s="246">
        <v>0.154</v>
      </c>
      <c r="I210" s="247"/>
      <c r="J210" s="248">
        <f>ROUND(I210*H210,2)</f>
        <v>0</v>
      </c>
      <c r="K210" s="249"/>
      <c r="L210" s="250"/>
      <c r="M210" s="251" t="s">
        <v>28</v>
      </c>
      <c r="N210" s="252" t="s">
        <v>46</v>
      </c>
      <c r="O210" s="85"/>
      <c r="P210" s="216">
        <f>O210*H210</f>
        <v>0</v>
      </c>
      <c r="Q210" s="216">
        <v>0.00089999999999999998</v>
      </c>
      <c r="R210" s="216">
        <f>Q210*H210</f>
        <v>0.00013860000000000001</v>
      </c>
      <c r="S210" s="216">
        <v>0</v>
      </c>
      <c r="T210" s="21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8" t="s">
        <v>188</v>
      </c>
      <c r="AT210" s="218" t="s">
        <v>265</v>
      </c>
      <c r="AU210" s="218" t="s">
        <v>145</v>
      </c>
      <c r="AY210" s="18" t="s">
        <v>137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18" t="s">
        <v>145</v>
      </c>
      <c r="BK210" s="219">
        <f>ROUND(I210*H210,2)</f>
        <v>0</v>
      </c>
      <c r="BL210" s="18" t="s">
        <v>144</v>
      </c>
      <c r="BM210" s="218" t="s">
        <v>302</v>
      </c>
    </row>
    <row r="211" s="13" customFormat="1">
      <c r="A211" s="13"/>
      <c r="B211" s="220"/>
      <c r="C211" s="221"/>
      <c r="D211" s="222" t="s">
        <v>147</v>
      </c>
      <c r="E211" s="221"/>
      <c r="F211" s="224" t="s">
        <v>303</v>
      </c>
      <c r="G211" s="221"/>
      <c r="H211" s="225">
        <v>0.154</v>
      </c>
      <c r="I211" s="226"/>
      <c r="J211" s="221"/>
      <c r="K211" s="221"/>
      <c r="L211" s="227"/>
      <c r="M211" s="228"/>
      <c r="N211" s="229"/>
      <c r="O211" s="229"/>
      <c r="P211" s="229"/>
      <c r="Q211" s="229"/>
      <c r="R211" s="229"/>
      <c r="S211" s="229"/>
      <c r="T211" s="23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1" t="s">
        <v>147</v>
      </c>
      <c r="AU211" s="231" t="s">
        <v>145</v>
      </c>
      <c r="AV211" s="13" t="s">
        <v>145</v>
      </c>
      <c r="AW211" s="13" t="s">
        <v>4</v>
      </c>
      <c r="AX211" s="13" t="s">
        <v>82</v>
      </c>
      <c r="AY211" s="231" t="s">
        <v>137</v>
      </c>
    </row>
    <row r="212" s="2" customFormat="1" ht="24.15" customHeight="1">
      <c r="A212" s="39"/>
      <c r="B212" s="40"/>
      <c r="C212" s="206" t="s">
        <v>304</v>
      </c>
      <c r="D212" s="206" t="s">
        <v>140</v>
      </c>
      <c r="E212" s="207" t="s">
        <v>305</v>
      </c>
      <c r="F212" s="208" t="s">
        <v>306</v>
      </c>
      <c r="G212" s="209" t="s">
        <v>172</v>
      </c>
      <c r="H212" s="210">
        <v>32.5</v>
      </c>
      <c r="I212" s="211"/>
      <c r="J212" s="212">
        <f>ROUND(I212*H212,2)</f>
        <v>0</v>
      </c>
      <c r="K212" s="213"/>
      <c r="L212" s="45"/>
      <c r="M212" s="214" t="s">
        <v>28</v>
      </c>
      <c r="N212" s="215" t="s">
        <v>46</v>
      </c>
      <c r="O212" s="85"/>
      <c r="P212" s="216">
        <f>O212*H212</f>
        <v>0</v>
      </c>
      <c r="Q212" s="216">
        <v>0</v>
      </c>
      <c r="R212" s="216">
        <f>Q212*H212</f>
        <v>0</v>
      </c>
      <c r="S212" s="216">
        <v>0</v>
      </c>
      <c r="T212" s="21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8" t="s">
        <v>144</v>
      </c>
      <c r="AT212" s="218" t="s">
        <v>140</v>
      </c>
      <c r="AU212" s="218" t="s">
        <v>145</v>
      </c>
      <c r="AY212" s="18" t="s">
        <v>137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8" t="s">
        <v>145</v>
      </c>
      <c r="BK212" s="219">
        <f>ROUND(I212*H212,2)</f>
        <v>0</v>
      </c>
      <c r="BL212" s="18" t="s">
        <v>144</v>
      </c>
      <c r="BM212" s="218" t="s">
        <v>307</v>
      </c>
    </row>
    <row r="213" s="13" customFormat="1">
      <c r="A213" s="13"/>
      <c r="B213" s="220"/>
      <c r="C213" s="221"/>
      <c r="D213" s="222" t="s">
        <v>147</v>
      </c>
      <c r="E213" s="223" t="s">
        <v>28</v>
      </c>
      <c r="F213" s="224" t="s">
        <v>308</v>
      </c>
      <c r="G213" s="221"/>
      <c r="H213" s="225">
        <v>32.5</v>
      </c>
      <c r="I213" s="226"/>
      <c r="J213" s="221"/>
      <c r="K213" s="221"/>
      <c r="L213" s="227"/>
      <c r="M213" s="228"/>
      <c r="N213" s="229"/>
      <c r="O213" s="229"/>
      <c r="P213" s="229"/>
      <c r="Q213" s="229"/>
      <c r="R213" s="229"/>
      <c r="S213" s="229"/>
      <c r="T213" s="23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1" t="s">
        <v>147</v>
      </c>
      <c r="AU213" s="231" t="s">
        <v>145</v>
      </c>
      <c r="AV213" s="13" t="s">
        <v>145</v>
      </c>
      <c r="AW213" s="13" t="s">
        <v>35</v>
      </c>
      <c r="AX213" s="13" t="s">
        <v>74</v>
      </c>
      <c r="AY213" s="231" t="s">
        <v>137</v>
      </c>
    </row>
    <row r="214" s="2" customFormat="1" ht="24.15" customHeight="1">
      <c r="A214" s="39"/>
      <c r="B214" s="40"/>
      <c r="C214" s="242" t="s">
        <v>309</v>
      </c>
      <c r="D214" s="242" t="s">
        <v>265</v>
      </c>
      <c r="E214" s="243" t="s">
        <v>310</v>
      </c>
      <c r="F214" s="244" t="s">
        <v>311</v>
      </c>
      <c r="G214" s="245" t="s">
        <v>172</v>
      </c>
      <c r="H214" s="246">
        <v>9.0299999999999994</v>
      </c>
      <c r="I214" s="247"/>
      <c r="J214" s="248">
        <f>ROUND(I214*H214,2)</f>
        <v>0</v>
      </c>
      <c r="K214" s="249"/>
      <c r="L214" s="250"/>
      <c r="M214" s="251" t="s">
        <v>28</v>
      </c>
      <c r="N214" s="252" t="s">
        <v>46</v>
      </c>
      <c r="O214" s="85"/>
      <c r="P214" s="216">
        <f>O214*H214</f>
        <v>0</v>
      </c>
      <c r="Q214" s="216">
        <v>3.0000000000000001E-05</v>
      </c>
      <c r="R214" s="216">
        <f>Q214*H214</f>
        <v>0.00027089999999999997</v>
      </c>
      <c r="S214" s="216">
        <v>0</v>
      </c>
      <c r="T214" s="21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8" t="s">
        <v>188</v>
      </c>
      <c r="AT214" s="218" t="s">
        <v>265</v>
      </c>
      <c r="AU214" s="218" t="s">
        <v>145</v>
      </c>
      <c r="AY214" s="18" t="s">
        <v>137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18" t="s">
        <v>145</v>
      </c>
      <c r="BK214" s="219">
        <f>ROUND(I214*H214,2)</f>
        <v>0</v>
      </c>
      <c r="BL214" s="18" t="s">
        <v>144</v>
      </c>
      <c r="BM214" s="218" t="s">
        <v>312</v>
      </c>
    </row>
    <row r="215" s="13" customFormat="1">
      <c r="A215" s="13"/>
      <c r="B215" s="220"/>
      <c r="C215" s="221"/>
      <c r="D215" s="222" t="s">
        <v>147</v>
      </c>
      <c r="E215" s="223" t="s">
        <v>28</v>
      </c>
      <c r="F215" s="224" t="s">
        <v>313</v>
      </c>
      <c r="G215" s="221"/>
      <c r="H215" s="225">
        <v>9.0299999999999994</v>
      </c>
      <c r="I215" s="226"/>
      <c r="J215" s="221"/>
      <c r="K215" s="221"/>
      <c r="L215" s="227"/>
      <c r="M215" s="228"/>
      <c r="N215" s="229"/>
      <c r="O215" s="229"/>
      <c r="P215" s="229"/>
      <c r="Q215" s="229"/>
      <c r="R215" s="229"/>
      <c r="S215" s="229"/>
      <c r="T215" s="23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1" t="s">
        <v>147</v>
      </c>
      <c r="AU215" s="231" t="s">
        <v>145</v>
      </c>
      <c r="AV215" s="13" t="s">
        <v>145</v>
      </c>
      <c r="AW215" s="13" t="s">
        <v>35</v>
      </c>
      <c r="AX215" s="13" t="s">
        <v>74</v>
      </c>
      <c r="AY215" s="231" t="s">
        <v>137</v>
      </c>
    </row>
    <row r="216" s="2" customFormat="1" ht="24.15" customHeight="1">
      <c r="A216" s="39"/>
      <c r="B216" s="40"/>
      <c r="C216" s="242" t="s">
        <v>314</v>
      </c>
      <c r="D216" s="242" t="s">
        <v>265</v>
      </c>
      <c r="E216" s="243" t="s">
        <v>315</v>
      </c>
      <c r="F216" s="244" t="s">
        <v>316</v>
      </c>
      <c r="G216" s="245" t="s">
        <v>172</v>
      </c>
      <c r="H216" s="246">
        <v>14.385</v>
      </c>
      <c r="I216" s="247"/>
      <c r="J216" s="248">
        <f>ROUND(I216*H216,2)</f>
        <v>0</v>
      </c>
      <c r="K216" s="249"/>
      <c r="L216" s="250"/>
      <c r="M216" s="251" t="s">
        <v>28</v>
      </c>
      <c r="N216" s="252" t="s">
        <v>46</v>
      </c>
      <c r="O216" s="85"/>
      <c r="P216" s="216">
        <f>O216*H216</f>
        <v>0</v>
      </c>
      <c r="Q216" s="216">
        <v>4.0000000000000003E-05</v>
      </c>
      <c r="R216" s="216">
        <f>Q216*H216</f>
        <v>0.0005754</v>
      </c>
      <c r="S216" s="216">
        <v>0</v>
      </c>
      <c r="T216" s="21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8" t="s">
        <v>188</v>
      </c>
      <c r="AT216" s="218" t="s">
        <v>265</v>
      </c>
      <c r="AU216" s="218" t="s">
        <v>145</v>
      </c>
      <c r="AY216" s="18" t="s">
        <v>137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8" t="s">
        <v>145</v>
      </c>
      <c r="BK216" s="219">
        <f>ROUND(I216*H216,2)</f>
        <v>0</v>
      </c>
      <c r="BL216" s="18" t="s">
        <v>144</v>
      </c>
      <c r="BM216" s="218" t="s">
        <v>317</v>
      </c>
    </row>
    <row r="217" s="13" customFormat="1">
      <c r="A217" s="13"/>
      <c r="B217" s="220"/>
      <c r="C217" s="221"/>
      <c r="D217" s="222" t="s">
        <v>147</v>
      </c>
      <c r="E217" s="223" t="s">
        <v>28</v>
      </c>
      <c r="F217" s="224" t="s">
        <v>318</v>
      </c>
      <c r="G217" s="221"/>
      <c r="H217" s="225">
        <v>14.385</v>
      </c>
      <c r="I217" s="226"/>
      <c r="J217" s="221"/>
      <c r="K217" s="221"/>
      <c r="L217" s="227"/>
      <c r="M217" s="228"/>
      <c r="N217" s="229"/>
      <c r="O217" s="229"/>
      <c r="P217" s="229"/>
      <c r="Q217" s="229"/>
      <c r="R217" s="229"/>
      <c r="S217" s="229"/>
      <c r="T217" s="23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1" t="s">
        <v>147</v>
      </c>
      <c r="AU217" s="231" t="s">
        <v>145</v>
      </c>
      <c r="AV217" s="13" t="s">
        <v>145</v>
      </c>
      <c r="AW217" s="13" t="s">
        <v>35</v>
      </c>
      <c r="AX217" s="13" t="s">
        <v>74</v>
      </c>
      <c r="AY217" s="231" t="s">
        <v>137</v>
      </c>
    </row>
    <row r="218" s="2" customFormat="1" ht="24.15" customHeight="1">
      <c r="A218" s="39"/>
      <c r="B218" s="40"/>
      <c r="C218" s="242" t="s">
        <v>319</v>
      </c>
      <c r="D218" s="242" t="s">
        <v>265</v>
      </c>
      <c r="E218" s="243" t="s">
        <v>320</v>
      </c>
      <c r="F218" s="244" t="s">
        <v>321</v>
      </c>
      <c r="G218" s="245" t="s">
        <v>172</v>
      </c>
      <c r="H218" s="246">
        <v>5.3550000000000004</v>
      </c>
      <c r="I218" s="247"/>
      <c r="J218" s="248">
        <f>ROUND(I218*H218,2)</f>
        <v>0</v>
      </c>
      <c r="K218" s="249"/>
      <c r="L218" s="250"/>
      <c r="M218" s="251" t="s">
        <v>28</v>
      </c>
      <c r="N218" s="252" t="s">
        <v>46</v>
      </c>
      <c r="O218" s="85"/>
      <c r="P218" s="216">
        <f>O218*H218</f>
        <v>0</v>
      </c>
      <c r="Q218" s="216">
        <v>0.00050000000000000001</v>
      </c>
      <c r="R218" s="216">
        <f>Q218*H218</f>
        <v>0.0026775000000000002</v>
      </c>
      <c r="S218" s="216">
        <v>0</v>
      </c>
      <c r="T218" s="21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8" t="s">
        <v>188</v>
      </c>
      <c r="AT218" s="218" t="s">
        <v>265</v>
      </c>
      <c r="AU218" s="218" t="s">
        <v>145</v>
      </c>
      <c r="AY218" s="18" t="s">
        <v>137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18" t="s">
        <v>145</v>
      </c>
      <c r="BK218" s="219">
        <f>ROUND(I218*H218,2)</f>
        <v>0</v>
      </c>
      <c r="BL218" s="18" t="s">
        <v>144</v>
      </c>
      <c r="BM218" s="218" t="s">
        <v>322</v>
      </c>
    </row>
    <row r="219" s="13" customFormat="1">
      <c r="A219" s="13"/>
      <c r="B219" s="220"/>
      <c r="C219" s="221"/>
      <c r="D219" s="222" t="s">
        <v>147</v>
      </c>
      <c r="E219" s="223" t="s">
        <v>28</v>
      </c>
      <c r="F219" s="224" t="s">
        <v>323</v>
      </c>
      <c r="G219" s="221"/>
      <c r="H219" s="225">
        <v>5.3550000000000004</v>
      </c>
      <c r="I219" s="226"/>
      <c r="J219" s="221"/>
      <c r="K219" s="221"/>
      <c r="L219" s="227"/>
      <c r="M219" s="228"/>
      <c r="N219" s="229"/>
      <c r="O219" s="229"/>
      <c r="P219" s="229"/>
      <c r="Q219" s="229"/>
      <c r="R219" s="229"/>
      <c r="S219" s="229"/>
      <c r="T219" s="23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1" t="s">
        <v>147</v>
      </c>
      <c r="AU219" s="231" t="s">
        <v>145</v>
      </c>
      <c r="AV219" s="13" t="s">
        <v>145</v>
      </c>
      <c r="AW219" s="13" t="s">
        <v>35</v>
      </c>
      <c r="AX219" s="13" t="s">
        <v>74</v>
      </c>
      <c r="AY219" s="231" t="s">
        <v>137</v>
      </c>
    </row>
    <row r="220" s="2" customFormat="1" ht="24.15" customHeight="1">
      <c r="A220" s="39"/>
      <c r="B220" s="40"/>
      <c r="C220" s="242" t="s">
        <v>324</v>
      </c>
      <c r="D220" s="242" t="s">
        <v>265</v>
      </c>
      <c r="E220" s="243" t="s">
        <v>325</v>
      </c>
      <c r="F220" s="244" t="s">
        <v>326</v>
      </c>
      <c r="G220" s="245" t="s">
        <v>172</v>
      </c>
      <c r="H220" s="246">
        <v>5.3550000000000004</v>
      </c>
      <c r="I220" s="247"/>
      <c r="J220" s="248">
        <f>ROUND(I220*H220,2)</f>
        <v>0</v>
      </c>
      <c r="K220" s="249"/>
      <c r="L220" s="250"/>
      <c r="M220" s="251" t="s">
        <v>28</v>
      </c>
      <c r="N220" s="252" t="s">
        <v>46</v>
      </c>
      <c r="O220" s="85"/>
      <c r="P220" s="216">
        <f>O220*H220</f>
        <v>0</v>
      </c>
      <c r="Q220" s="216">
        <v>0.00020000000000000001</v>
      </c>
      <c r="R220" s="216">
        <f>Q220*H220</f>
        <v>0.0010710000000000001</v>
      </c>
      <c r="S220" s="216">
        <v>0</v>
      </c>
      <c r="T220" s="21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8" t="s">
        <v>188</v>
      </c>
      <c r="AT220" s="218" t="s">
        <v>265</v>
      </c>
      <c r="AU220" s="218" t="s">
        <v>145</v>
      </c>
      <c r="AY220" s="18" t="s">
        <v>137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18" t="s">
        <v>145</v>
      </c>
      <c r="BK220" s="219">
        <f>ROUND(I220*H220,2)</f>
        <v>0</v>
      </c>
      <c r="BL220" s="18" t="s">
        <v>144</v>
      </c>
      <c r="BM220" s="218" t="s">
        <v>327</v>
      </c>
    </row>
    <row r="221" s="13" customFormat="1">
      <c r="A221" s="13"/>
      <c r="B221" s="220"/>
      <c r="C221" s="221"/>
      <c r="D221" s="222" t="s">
        <v>147</v>
      </c>
      <c r="E221" s="223" t="s">
        <v>28</v>
      </c>
      <c r="F221" s="224" t="s">
        <v>328</v>
      </c>
      <c r="G221" s="221"/>
      <c r="H221" s="225">
        <v>5.3550000000000004</v>
      </c>
      <c r="I221" s="226"/>
      <c r="J221" s="221"/>
      <c r="K221" s="221"/>
      <c r="L221" s="227"/>
      <c r="M221" s="228"/>
      <c r="N221" s="229"/>
      <c r="O221" s="229"/>
      <c r="P221" s="229"/>
      <c r="Q221" s="229"/>
      <c r="R221" s="229"/>
      <c r="S221" s="229"/>
      <c r="T221" s="23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1" t="s">
        <v>147</v>
      </c>
      <c r="AU221" s="231" t="s">
        <v>145</v>
      </c>
      <c r="AV221" s="13" t="s">
        <v>145</v>
      </c>
      <c r="AW221" s="13" t="s">
        <v>35</v>
      </c>
      <c r="AX221" s="13" t="s">
        <v>74</v>
      </c>
      <c r="AY221" s="231" t="s">
        <v>137</v>
      </c>
    </row>
    <row r="222" s="2" customFormat="1" ht="37.8" customHeight="1">
      <c r="A222" s="39"/>
      <c r="B222" s="40"/>
      <c r="C222" s="206" t="s">
        <v>329</v>
      </c>
      <c r="D222" s="206" t="s">
        <v>140</v>
      </c>
      <c r="E222" s="207" t="s">
        <v>330</v>
      </c>
      <c r="F222" s="208" t="s">
        <v>331</v>
      </c>
      <c r="G222" s="209" t="s">
        <v>155</v>
      </c>
      <c r="H222" s="210">
        <v>31.686</v>
      </c>
      <c r="I222" s="211"/>
      <c r="J222" s="212">
        <f>ROUND(I222*H222,2)</f>
        <v>0</v>
      </c>
      <c r="K222" s="213"/>
      <c r="L222" s="45"/>
      <c r="M222" s="214" t="s">
        <v>28</v>
      </c>
      <c r="N222" s="215" t="s">
        <v>46</v>
      </c>
      <c r="O222" s="85"/>
      <c r="P222" s="216">
        <f>O222*H222</f>
        <v>0</v>
      </c>
      <c r="Q222" s="216">
        <v>0.0057800000000000004</v>
      </c>
      <c r="R222" s="216">
        <f>Q222*H222</f>
        <v>0.18314508000000002</v>
      </c>
      <c r="S222" s="216">
        <v>0</v>
      </c>
      <c r="T222" s="21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8" t="s">
        <v>144</v>
      </c>
      <c r="AT222" s="218" t="s">
        <v>140</v>
      </c>
      <c r="AU222" s="218" t="s">
        <v>145</v>
      </c>
      <c r="AY222" s="18" t="s">
        <v>137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18" t="s">
        <v>145</v>
      </c>
      <c r="BK222" s="219">
        <f>ROUND(I222*H222,2)</f>
        <v>0</v>
      </c>
      <c r="BL222" s="18" t="s">
        <v>144</v>
      </c>
      <c r="BM222" s="218" t="s">
        <v>332</v>
      </c>
    </row>
    <row r="223" s="14" customFormat="1">
      <c r="A223" s="14"/>
      <c r="B223" s="232"/>
      <c r="C223" s="233"/>
      <c r="D223" s="222" t="s">
        <v>147</v>
      </c>
      <c r="E223" s="234" t="s">
        <v>28</v>
      </c>
      <c r="F223" s="235" t="s">
        <v>157</v>
      </c>
      <c r="G223" s="233"/>
      <c r="H223" s="234" t="s">
        <v>28</v>
      </c>
      <c r="I223" s="236"/>
      <c r="J223" s="233"/>
      <c r="K223" s="233"/>
      <c r="L223" s="237"/>
      <c r="M223" s="238"/>
      <c r="N223" s="239"/>
      <c r="O223" s="239"/>
      <c r="P223" s="239"/>
      <c r="Q223" s="239"/>
      <c r="R223" s="239"/>
      <c r="S223" s="239"/>
      <c r="T223" s="24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1" t="s">
        <v>147</v>
      </c>
      <c r="AU223" s="241" t="s">
        <v>145</v>
      </c>
      <c r="AV223" s="14" t="s">
        <v>82</v>
      </c>
      <c r="AW223" s="14" t="s">
        <v>35</v>
      </c>
      <c r="AX223" s="14" t="s">
        <v>74</v>
      </c>
      <c r="AY223" s="241" t="s">
        <v>137</v>
      </c>
    </row>
    <row r="224" s="13" customFormat="1">
      <c r="A224" s="13"/>
      <c r="B224" s="220"/>
      <c r="C224" s="221"/>
      <c r="D224" s="222" t="s">
        <v>147</v>
      </c>
      <c r="E224" s="223" t="s">
        <v>28</v>
      </c>
      <c r="F224" s="224" t="s">
        <v>333</v>
      </c>
      <c r="G224" s="221"/>
      <c r="H224" s="225">
        <v>12.630000000000001</v>
      </c>
      <c r="I224" s="226"/>
      <c r="J224" s="221"/>
      <c r="K224" s="221"/>
      <c r="L224" s="227"/>
      <c r="M224" s="228"/>
      <c r="N224" s="229"/>
      <c r="O224" s="229"/>
      <c r="P224" s="229"/>
      <c r="Q224" s="229"/>
      <c r="R224" s="229"/>
      <c r="S224" s="229"/>
      <c r="T224" s="23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1" t="s">
        <v>147</v>
      </c>
      <c r="AU224" s="231" t="s">
        <v>145</v>
      </c>
      <c r="AV224" s="13" t="s">
        <v>145</v>
      </c>
      <c r="AW224" s="13" t="s">
        <v>35</v>
      </c>
      <c r="AX224" s="13" t="s">
        <v>74</v>
      </c>
      <c r="AY224" s="231" t="s">
        <v>137</v>
      </c>
    </row>
    <row r="225" s="13" customFormat="1">
      <c r="A225" s="13"/>
      <c r="B225" s="220"/>
      <c r="C225" s="221"/>
      <c r="D225" s="222" t="s">
        <v>147</v>
      </c>
      <c r="E225" s="223" t="s">
        <v>28</v>
      </c>
      <c r="F225" s="224" t="s">
        <v>334</v>
      </c>
      <c r="G225" s="221"/>
      <c r="H225" s="225">
        <v>-2.2450000000000001</v>
      </c>
      <c r="I225" s="226"/>
      <c r="J225" s="221"/>
      <c r="K225" s="221"/>
      <c r="L225" s="227"/>
      <c r="M225" s="228"/>
      <c r="N225" s="229"/>
      <c r="O225" s="229"/>
      <c r="P225" s="229"/>
      <c r="Q225" s="229"/>
      <c r="R225" s="229"/>
      <c r="S225" s="229"/>
      <c r="T225" s="23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1" t="s">
        <v>147</v>
      </c>
      <c r="AU225" s="231" t="s">
        <v>145</v>
      </c>
      <c r="AV225" s="13" t="s">
        <v>145</v>
      </c>
      <c r="AW225" s="13" t="s">
        <v>35</v>
      </c>
      <c r="AX225" s="13" t="s">
        <v>74</v>
      </c>
      <c r="AY225" s="231" t="s">
        <v>137</v>
      </c>
    </row>
    <row r="226" s="13" customFormat="1">
      <c r="A226" s="13"/>
      <c r="B226" s="220"/>
      <c r="C226" s="221"/>
      <c r="D226" s="222" t="s">
        <v>147</v>
      </c>
      <c r="E226" s="223" t="s">
        <v>28</v>
      </c>
      <c r="F226" s="224" t="s">
        <v>335</v>
      </c>
      <c r="G226" s="221"/>
      <c r="H226" s="225">
        <v>0.66000000000000003</v>
      </c>
      <c r="I226" s="226"/>
      <c r="J226" s="221"/>
      <c r="K226" s="221"/>
      <c r="L226" s="227"/>
      <c r="M226" s="228"/>
      <c r="N226" s="229"/>
      <c r="O226" s="229"/>
      <c r="P226" s="229"/>
      <c r="Q226" s="229"/>
      <c r="R226" s="229"/>
      <c r="S226" s="229"/>
      <c r="T226" s="23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1" t="s">
        <v>147</v>
      </c>
      <c r="AU226" s="231" t="s">
        <v>145</v>
      </c>
      <c r="AV226" s="13" t="s">
        <v>145</v>
      </c>
      <c r="AW226" s="13" t="s">
        <v>35</v>
      </c>
      <c r="AX226" s="13" t="s">
        <v>74</v>
      </c>
      <c r="AY226" s="231" t="s">
        <v>137</v>
      </c>
    </row>
    <row r="227" s="14" customFormat="1">
      <c r="A227" s="14"/>
      <c r="B227" s="232"/>
      <c r="C227" s="233"/>
      <c r="D227" s="222" t="s">
        <v>147</v>
      </c>
      <c r="E227" s="234" t="s">
        <v>28</v>
      </c>
      <c r="F227" s="235" t="s">
        <v>163</v>
      </c>
      <c r="G227" s="233"/>
      <c r="H227" s="234" t="s">
        <v>28</v>
      </c>
      <c r="I227" s="236"/>
      <c r="J227" s="233"/>
      <c r="K227" s="233"/>
      <c r="L227" s="237"/>
      <c r="M227" s="238"/>
      <c r="N227" s="239"/>
      <c r="O227" s="239"/>
      <c r="P227" s="239"/>
      <c r="Q227" s="239"/>
      <c r="R227" s="239"/>
      <c r="S227" s="239"/>
      <c r="T227" s="24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1" t="s">
        <v>147</v>
      </c>
      <c r="AU227" s="241" t="s">
        <v>145</v>
      </c>
      <c r="AV227" s="14" t="s">
        <v>82</v>
      </c>
      <c r="AW227" s="14" t="s">
        <v>35</v>
      </c>
      <c r="AX227" s="14" t="s">
        <v>74</v>
      </c>
      <c r="AY227" s="241" t="s">
        <v>137</v>
      </c>
    </row>
    <row r="228" s="13" customFormat="1">
      <c r="A228" s="13"/>
      <c r="B228" s="220"/>
      <c r="C228" s="221"/>
      <c r="D228" s="222" t="s">
        <v>147</v>
      </c>
      <c r="E228" s="223" t="s">
        <v>28</v>
      </c>
      <c r="F228" s="224" t="s">
        <v>255</v>
      </c>
      <c r="G228" s="221"/>
      <c r="H228" s="225">
        <v>18.738</v>
      </c>
      <c r="I228" s="226"/>
      <c r="J228" s="221"/>
      <c r="K228" s="221"/>
      <c r="L228" s="227"/>
      <c r="M228" s="228"/>
      <c r="N228" s="229"/>
      <c r="O228" s="229"/>
      <c r="P228" s="229"/>
      <c r="Q228" s="229"/>
      <c r="R228" s="229"/>
      <c r="S228" s="229"/>
      <c r="T228" s="23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1" t="s">
        <v>147</v>
      </c>
      <c r="AU228" s="231" t="s">
        <v>145</v>
      </c>
      <c r="AV228" s="13" t="s">
        <v>145</v>
      </c>
      <c r="AW228" s="13" t="s">
        <v>35</v>
      </c>
      <c r="AX228" s="13" t="s">
        <v>74</v>
      </c>
      <c r="AY228" s="231" t="s">
        <v>137</v>
      </c>
    </row>
    <row r="229" s="13" customFormat="1">
      <c r="A229" s="13"/>
      <c r="B229" s="220"/>
      <c r="C229" s="221"/>
      <c r="D229" s="222" t="s">
        <v>147</v>
      </c>
      <c r="E229" s="223" t="s">
        <v>28</v>
      </c>
      <c r="F229" s="224" t="s">
        <v>256</v>
      </c>
      <c r="G229" s="221"/>
      <c r="H229" s="225">
        <v>-5.7670000000000003</v>
      </c>
      <c r="I229" s="226"/>
      <c r="J229" s="221"/>
      <c r="K229" s="221"/>
      <c r="L229" s="227"/>
      <c r="M229" s="228"/>
      <c r="N229" s="229"/>
      <c r="O229" s="229"/>
      <c r="P229" s="229"/>
      <c r="Q229" s="229"/>
      <c r="R229" s="229"/>
      <c r="S229" s="229"/>
      <c r="T229" s="23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1" t="s">
        <v>147</v>
      </c>
      <c r="AU229" s="231" t="s">
        <v>145</v>
      </c>
      <c r="AV229" s="13" t="s">
        <v>145</v>
      </c>
      <c r="AW229" s="13" t="s">
        <v>35</v>
      </c>
      <c r="AX229" s="13" t="s">
        <v>74</v>
      </c>
      <c r="AY229" s="231" t="s">
        <v>137</v>
      </c>
    </row>
    <row r="230" s="13" customFormat="1">
      <c r="A230" s="13"/>
      <c r="B230" s="220"/>
      <c r="C230" s="221"/>
      <c r="D230" s="222" t="s">
        <v>147</v>
      </c>
      <c r="E230" s="223" t="s">
        <v>28</v>
      </c>
      <c r="F230" s="224" t="s">
        <v>336</v>
      </c>
      <c r="G230" s="221"/>
      <c r="H230" s="225">
        <v>0.41999999999999998</v>
      </c>
      <c r="I230" s="226"/>
      <c r="J230" s="221"/>
      <c r="K230" s="221"/>
      <c r="L230" s="227"/>
      <c r="M230" s="228"/>
      <c r="N230" s="229"/>
      <c r="O230" s="229"/>
      <c r="P230" s="229"/>
      <c r="Q230" s="229"/>
      <c r="R230" s="229"/>
      <c r="S230" s="229"/>
      <c r="T230" s="23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1" t="s">
        <v>147</v>
      </c>
      <c r="AU230" s="231" t="s">
        <v>145</v>
      </c>
      <c r="AV230" s="13" t="s">
        <v>145</v>
      </c>
      <c r="AW230" s="13" t="s">
        <v>35</v>
      </c>
      <c r="AX230" s="13" t="s">
        <v>74</v>
      </c>
      <c r="AY230" s="231" t="s">
        <v>137</v>
      </c>
    </row>
    <row r="231" s="14" customFormat="1">
      <c r="A231" s="14"/>
      <c r="B231" s="232"/>
      <c r="C231" s="233"/>
      <c r="D231" s="222" t="s">
        <v>147</v>
      </c>
      <c r="E231" s="234" t="s">
        <v>28</v>
      </c>
      <c r="F231" s="235" t="s">
        <v>337</v>
      </c>
      <c r="G231" s="233"/>
      <c r="H231" s="234" t="s">
        <v>28</v>
      </c>
      <c r="I231" s="236"/>
      <c r="J231" s="233"/>
      <c r="K231" s="233"/>
      <c r="L231" s="237"/>
      <c r="M231" s="238"/>
      <c r="N231" s="239"/>
      <c r="O231" s="239"/>
      <c r="P231" s="239"/>
      <c r="Q231" s="239"/>
      <c r="R231" s="239"/>
      <c r="S231" s="239"/>
      <c r="T231" s="24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1" t="s">
        <v>147</v>
      </c>
      <c r="AU231" s="241" t="s">
        <v>145</v>
      </c>
      <c r="AV231" s="14" t="s">
        <v>82</v>
      </c>
      <c r="AW231" s="14" t="s">
        <v>35</v>
      </c>
      <c r="AX231" s="14" t="s">
        <v>74</v>
      </c>
      <c r="AY231" s="241" t="s">
        <v>137</v>
      </c>
    </row>
    <row r="232" s="13" customFormat="1">
      <c r="A232" s="13"/>
      <c r="B232" s="220"/>
      <c r="C232" s="221"/>
      <c r="D232" s="222" t="s">
        <v>147</v>
      </c>
      <c r="E232" s="223" t="s">
        <v>28</v>
      </c>
      <c r="F232" s="224" t="s">
        <v>338</v>
      </c>
      <c r="G232" s="221"/>
      <c r="H232" s="225">
        <v>10.23</v>
      </c>
      <c r="I232" s="226"/>
      <c r="J232" s="221"/>
      <c r="K232" s="221"/>
      <c r="L232" s="227"/>
      <c r="M232" s="228"/>
      <c r="N232" s="229"/>
      <c r="O232" s="229"/>
      <c r="P232" s="229"/>
      <c r="Q232" s="229"/>
      <c r="R232" s="229"/>
      <c r="S232" s="229"/>
      <c r="T232" s="23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1" t="s">
        <v>147</v>
      </c>
      <c r="AU232" s="231" t="s">
        <v>145</v>
      </c>
      <c r="AV232" s="13" t="s">
        <v>145</v>
      </c>
      <c r="AW232" s="13" t="s">
        <v>35</v>
      </c>
      <c r="AX232" s="13" t="s">
        <v>74</v>
      </c>
      <c r="AY232" s="231" t="s">
        <v>137</v>
      </c>
    </row>
    <row r="233" s="13" customFormat="1">
      <c r="A233" s="13"/>
      <c r="B233" s="220"/>
      <c r="C233" s="221"/>
      <c r="D233" s="222" t="s">
        <v>147</v>
      </c>
      <c r="E233" s="223" t="s">
        <v>28</v>
      </c>
      <c r="F233" s="224" t="s">
        <v>216</v>
      </c>
      <c r="G233" s="221"/>
      <c r="H233" s="225">
        <v>-3.5099999999999998</v>
      </c>
      <c r="I233" s="226"/>
      <c r="J233" s="221"/>
      <c r="K233" s="221"/>
      <c r="L233" s="227"/>
      <c r="M233" s="228"/>
      <c r="N233" s="229"/>
      <c r="O233" s="229"/>
      <c r="P233" s="229"/>
      <c r="Q233" s="229"/>
      <c r="R233" s="229"/>
      <c r="S233" s="229"/>
      <c r="T233" s="23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1" t="s">
        <v>147</v>
      </c>
      <c r="AU233" s="231" t="s">
        <v>145</v>
      </c>
      <c r="AV233" s="13" t="s">
        <v>145</v>
      </c>
      <c r="AW233" s="13" t="s">
        <v>35</v>
      </c>
      <c r="AX233" s="13" t="s">
        <v>74</v>
      </c>
      <c r="AY233" s="231" t="s">
        <v>137</v>
      </c>
    </row>
    <row r="234" s="13" customFormat="1">
      <c r="A234" s="13"/>
      <c r="B234" s="220"/>
      <c r="C234" s="221"/>
      <c r="D234" s="222" t="s">
        <v>147</v>
      </c>
      <c r="E234" s="223" t="s">
        <v>28</v>
      </c>
      <c r="F234" s="224" t="s">
        <v>339</v>
      </c>
      <c r="G234" s="221"/>
      <c r="H234" s="225">
        <v>0.53000000000000003</v>
      </c>
      <c r="I234" s="226"/>
      <c r="J234" s="221"/>
      <c r="K234" s="221"/>
      <c r="L234" s="227"/>
      <c r="M234" s="228"/>
      <c r="N234" s="229"/>
      <c r="O234" s="229"/>
      <c r="P234" s="229"/>
      <c r="Q234" s="229"/>
      <c r="R234" s="229"/>
      <c r="S234" s="229"/>
      <c r="T234" s="23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1" t="s">
        <v>147</v>
      </c>
      <c r="AU234" s="231" t="s">
        <v>145</v>
      </c>
      <c r="AV234" s="13" t="s">
        <v>145</v>
      </c>
      <c r="AW234" s="13" t="s">
        <v>35</v>
      </c>
      <c r="AX234" s="13" t="s">
        <v>74</v>
      </c>
      <c r="AY234" s="231" t="s">
        <v>137</v>
      </c>
    </row>
    <row r="235" s="2" customFormat="1" ht="37.8" customHeight="1">
      <c r="A235" s="39"/>
      <c r="B235" s="40"/>
      <c r="C235" s="206" t="s">
        <v>340</v>
      </c>
      <c r="D235" s="206" t="s">
        <v>140</v>
      </c>
      <c r="E235" s="207" t="s">
        <v>341</v>
      </c>
      <c r="F235" s="208" t="s">
        <v>342</v>
      </c>
      <c r="G235" s="209" t="s">
        <v>143</v>
      </c>
      <c r="H235" s="210">
        <v>1</v>
      </c>
      <c r="I235" s="211"/>
      <c r="J235" s="212">
        <f>ROUND(I235*H235,2)</f>
        <v>0</v>
      </c>
      <c r="K235" s="213"/>
      <c r="L235" s="45"/>
      <c r="M235" s="214" t="s">
        <v>28</v>
      </c>
      <c r="N235" s="215" t="s">
        <v>46</v>
      </c>
      <c r="O235" s="85"/>
      <c r="P235" s="216">
        <f>O235*H235</f>
        <v>0</v>
      </c>
      <c r="Q235" s="216">
        <v>0.44170336999999998</v>
      </c>
      <c r="R235" s="216">
        <f>Q235*H235</f>
        <v>0.44170336999999998</v>
      </c>
      <c r="S235" s="216">
        <v>0</v>
      </c>
      <c r="T235" s="21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8" t="s">
        <v>144</v>
      </c>
      <c r="AT235" s="218" t="s">
        <v>140</v>
      </c>
      <c r="AU235" s="218" t="s">
        <v>145</v>
      </c>
      <c r="AY235" s="18" t="s">
        <v>137</v>
      </c>
      <c r="BE235" s="219">
        <f>IF(N235="základní",J235,0)</f>
        <v>0</v>
      </c>
      <c r="BF235" s="219">
        <f>IF(N235="snížená",J235,0)</f>
        <v>0</v>
      </c>
      <c r="BG235" s="219">
        <f>IF(N235="zákl. přenesená",J235,0)</f>
        <v>0</v>
      </c>
      <c r="BH235" s="219">
        <f>IF(N235="sníž. přenesená",J235,0)</f>
        <v>0</v>
      </c>
      <c r="BI235" s="219">
        <f>IF(N235="nulová",J235,0)</f>
        <v>0</v>
      </c>
      <c r="BJ235" s="18" t="s">
        <v>145</v>
      </c>
      <c r="BK235" s="219">
        <f>ROUND(I235*H235,2)</f>
        <v>0</v>
      </c>
      <c r="BL235" s="18" t="s">
        <v>144</v>
      </c>
      <c r="BM235" s="218" t="s">
        <v>343</v>
      </c>
    </row>
    <row r="236" s="13" customFormat="1">
      <c r="A236" s="13"/>
      <c r="B236" s="220"/>
      <c r="C236" s="221"/>
      <c r="D236" s="222" t="s">
        <v>147</v>
      </c>
      <c r="E236" s="223" t="s">
        <v>28</v>
      </c>
      <c r="F236" s="224" t="s">
        <v>148</v>
      </c>
      <c r="G236" s="221"/>
      <c r="H236" s="225">
        <v>1</v>
      </c>
      <c r="I236" s="226"/>
      <c r="J236" s="221"/>
      <c r="K236" s="221"/>
      <c r="L236" s="227"/>
      <c r="M236" s="228"/>
      <c r="N236" s="229"/>
      <c r="O236" s="229"/>
      <c r="P236" s="229"/>
      <c r="Q236" s="229"/>
      <c r="R236" s="229"/>
      <c r="S236" s="229"/>
      <c r="T236" s="23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1" t="s">
        <v>147</v>
      </c>
      <c r="AU236" s="231" t="s">
        <v>145</v>
      </c>
      <c r="AV236" s="13" t="s">
        <v>145</v>
      </c>
      <c r="AW236" s="13" t="s">
        <v>35</v>
      </c>
      <c r="AX236" s="13" t="s">
        <v>74</v>
      </c>
      <c r="AY236" s="231" t="s">
        <v>137</v>
      </c>
    </row>
    <row r="237" s="2" customFormat="1" ht="37.8" customHeight="1">
      <c r="A237" s="39"/>
      <c r="B237" s="40"/>
      <c r="C237" s="242" t="s">
        <v>344</v>
      </c>
      <c r="D237" s="242" t="s">
        <v>265</v>
      </c>
      <c r="E237" s="243" t="s">
        <v>345</v>
      </c>
      <c r="F237" s="244" t="s">
        <v>346</v>
      </c>
      <c r="G237" s="245" t="s">
        <v>143</v>
      </c>
      <c r="H237" s="246">
        <v>1</v>
      </c>
      <c r="I237" s="247"/>
      <c r="J237" s="248">
        <f>ROUND(I237*H237,2)</f>
        <v>0</v>
      </c>
      <c r="K237" s="249"/>
      <c r="L237" s="250"/>
      <c r="M237" s="251" t="s">
        <v>28</v>
      </c>
      <c r="N237" s="252" t="s">
        <v>46</v>
      </c>
      <c r="O237" s="85"/>
      <c r="P237" s="216">
        <f>O237*H237</f>
        <v>0</v>
      </c>
      <c r="Q237" s="216">
        <v>0.018339999999999999</v>
      </c>
      <c r="R237" s="216">
        <f>Q237*H237</f>
        <v>0.018339999999999999</v>
      </c>
      <c r="S237" s="216">
        <v>0</v>
      </c>
      <c r="T237" s="21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8" t="s">
        <v>188</v>
      </c>
      <c r="AT237" s="218" t="s">
        <v>265</v>
      </c>
      <c r="AU237" s="218" t="s">
        <v>145</v>
      </c>
      <c r="AY237" s="18" t="s">
        <v>137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18" t="s">
        <v>145</v>
      </c>
      <c r="BK237" s="219">
        <f>ROUND(I237*H237,2)</f>
        <v>0</v>
      </c>
      <c r="BL237" s="18" t="s">
        <v>144</v>
      </c>
      <c r="BM237" s="218" t="s">
        <v>347</v>
      </c>
    </row>
    <row r="238" s="13" customFormat="1">
      <c r="A238" s="13"/>
      <c r="B238" s="220"/>
      <c r="C238" s="221"/>
      <c r="D238" s="222" t="s">
        <v>147</v>
      </c>
      <c r="E238" s="223" t="s">
        <v>28</v>
      </c>
      <c r="F238" s="224" t="s">
        <v>148</v>
      </c>
      <c r="G238" s="221"/>
      <c r="H238" s="225">
        <v>1</v>
      </c>
      <c r="I238" s="226"/>
      <c r="J238" s="221"/>
      <c r="K238" s="221"/>
      <c r="L238" s="227"/>
      <c r="M238" s="228"/>
      <c r="N238" s="229"/>
      <c r="O238" s="229"/>
      <c r="P238" s="229"/>
      <c r="Q238" s="229"/>
      <c r="R238" s="229"/>
      <c r="S238" s="229"/>
      <c r="T238" s="23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1" t="s">
        <v>147</v>
      </c>
      <c r="AU238" s="231" t="s">
        <v>145</v>
      </c>
      <c r="AV238" s="13" t="s">
        <v>145</v>
      </c>
      <c r="AW238" s="13" t="s">
        <v>35</v>
      </c>
      <c r="AX238" s="13" t="s">
        <v>74</v>
      </c>
      <c r="AY238" s="231" t="s">
        <v>137</v>
      </c>
    </row>
    <row r="239" s="12" customFormat="1" ht="22.8" customHeight="1">
      <c r="A239" s="12"/>
      <c r="B239" s="190"/>
      <c r="C239" s="191"/>
      <c r="D239" s="192" t="s">
        <v>73</v>
      </c>
      <c r="E239" s="204" t="s">
        <v>193</v>
      </c>
      <c r="F239" s="204" t="s">
        <v>348</v>
      </c>
      <c r="G239" s="191"/>
      <c r="H239" s="191"/>
      <c r="I239" s="194"/>
      <c r="J239" s="205">
        <f>BK239</f>
        <v>0</v>
      </c>
      <c r="K239" s="191"/>
      <c r="L239" s="196"/>
      <c r="M239" s="197"/>
      <c r="N239" s="198"/>
      <c r="O239" s="198"/>
      <c r="P239" s="199">
        <f>SUM(P240:P308)</f>
        <v>0</v>
      </c>
      <c r="Q239" s="198"/>
      <c r="R239" s="199">
        <f>SUM(R240:R308)</f>
        <v>0.10496877178400001</v>
      </c>
      <c r="S239" s="198"/>
      <c r="T239" s="200">
        <f>SUM(T240:T308)</f>
        <v>3.151065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1" t="s">
        <v>82</v>
      </c>
      <c r="AT239" s="202" t="s">
        <v>73</v>
      </c>
      <c r="AU239" s="202" t="s">
        <v>82</v>
      </c>
      <c r="AY239" s="201" t="s">
        <v>137</v>
      </c>
      <c r="BK239" s="203">
        <f>SUM(BK240:BK308)</f>
        <v>0</v>
      </c>
    </row>
    <row r="240" s="2" customFormat="1" ht="37.8" customHeight="1">
      <c r="A240" s="39"/>
      <c r="B240" s="40"/>
      <c r="C240" s="206" t="s">
        <v>349</v>
      </c>
      <c r="D240" s="206" t="s">
        <v>140</v>
      </c>
      <c r="E240" s="207" t="s">
        <v>350</v>
      </c>
      <c r="F240" s="208" t="s">
        <v>351</v>
      </c>
      <c r="G240" s="209" t="s">
        <v>352</v>
      </c>
      <c r="H240" s="210">
        <v>10</v>
      </c>
      <c r="I240" s="211"/>
      <c r="J240" s="212">
        <f>ROUND(I240*H240,2)</f>
        <v>0</v>
      </c>
      <c r="K240" s="213"/>
      <c r="L240" s="45"/>
      <c r="M240" s="214" t="s">
        <v>28</v>
      </c>
      <c r="N240" s="215" t="s">
        <v>46</v>
      </c>
      <c r="O240" s="85"/>
      <c r="P240" s="216">
        <f>O240*H240</f>
        <v>0</v>
      </c>
      <c r="Q240" s="216">
        <v>0</v>
      </c>
      <c r="R240" s="216">
        <f>Q240*H240</f>
        <v>0</v>
      </c>
      <c r="S240" s="216">
        <v>0</v>
      </c>
      <c r="T240" s="21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8" t="s">
        <v>144</v>
      </c>
      <c r="AT240" s="218" t="s">
        <v>140</v>
      </c>
      <c r="AU240" s="218" t="s">
        <v>145</v>
      </c>
      <c r="AY240" s="18" t="s">
        <v>137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8" t="s">
        <v>145</v>
      </c>
      <c r="BK240" s="219">
        <f>ROUND(I240*H240,2)</f>
        <v>0</v>
      </c>
      <c r="BL240" s="18" t="s">
        <v>144</v>
      </c>
      <c r="BM240" s="218" t="s">
        <v>353</v>
      </c>
    </row>
    <row r="241" s="2" customFormat="1">
      <c r="A241" s="39"/>
      <c r="B241" s="40"/>
      <c r="C241" s="41"/>
      <c r="D241" s="222" t="s">
        <v>354</v>
      </c>
      <c r="E241" s="41"/>
      <c r="F241" s="253" t="s">
        <v>355</v>
      </c>
      <c r="G241" s="41"/>
      <c r="H241" s="41"/>
      <c r="I241" s="254"/>
      <c r="J241" s="41"/>
      <c r="K241" s="41"/>
      <c r="L241" s="45"/>
      <c r="M241" s="255"/>
      <c r="N241" s="256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354</v>
      </c>
      <c r="AU241" s="18" t="s">
        <v>145</v>
      </c>
    </row>
    <row r="242" s="13" customFormat="1">
      <c r="A242" s="13"/>
      <c r="B242" s="220"/>
      <c r="C242" s="221"/>
      <c r="D242" s="222" t="s">
        <v>147</v>
      </c>
      <c r="E242" s="223" t="s">
        <v>28</v>
      </c>
      <c r="F242" s="224" t="s">
        <v>356</v>
      </c>
      <c r="G242" s="221"/>
      <c r="H242" s="225">
        <v>10</v>
      </c>
      <c r="I242" s="226"/>
      <c r="J242" s="221"/>
      <c r="K242" s="221"/>
      <c r="L242" s="227"/>
      <c r="M242" s="228"/>
      <c r="N242" s="229"/>
      <c r="O242" s="229"/>
      <c r="P242" s="229"/>
      <c r="Q242" s="229"/>
      <c r="R242" s="229"/>
      <c r="S242" s="229"/>
      <c r="T242" s="23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1" t="s">
        <v>147</v>
      </c>
      <c r="AU242" s="231" t="s">
        <v>145</v>
      </c>
      <c r="AV242" s="13" t="s">
        <v>145</v>
      </c>
      <c r="AW242" s="13" t="s">
        <v>35</v>
      </c>
      <c r="AX242" s="13" t="s">
        <v>74</v>
      </c>
      <c r="AY242" s="231" t="s">
        <v>137</v>
      </c>
    </row>
    <row r="243" s="2" customFormat="1" ht="37.8" customHeight="1">
      <c r="A243" s="39"/>
      <c r="B243" s="40"/>
      <c r="C243" s="206" t="s">
        <v>357</v>
      </c>
      <c r="D243" s="206" t="s">
        <v>140</v>
      </c>
      <c r="E243" s="207" t="s">
        <v>358</v>
      </c>
      <c r="F243" s="208" t="s">
        <v>359</v>
      </c>
      <c r="G243" s="209" t="s">
        <v>155</v>
      </c>
      <c r="H243" s="210">
        <v>193.934</v>
      </c>
      <c r="I243" s="211"/>
      <c r="J243" s="212">
        <f>ROUND(I243*H243,2)</f>
        <v>0</v>
      </c>
      <c r="K243" s="213"/>
      <c r="L243" s="45"/>
      <c r="M243" s="214" t="s">
        <v>28</v>
      </c>
      <c r="N243" s="215" t="s">
        <v>46</v>
      </c>
      <c r="O243" s="85"/>
      <c r="P243" s="216">
        <f>O243*H243</f>
        <v>0</v>
      </c>
      <c r="Q243" s="216">
        <v>0.00012999999999999999</v>
      </c>
      <c r="R243" s="216">
        <f>Q243*H243</f>
        <v>0.025211419999999998</v>
      </c>
      <c r="S243" s="216">
        <v>0</v>
      </c>
      <c r="T243" s="21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8" t="s">
        <v>144</v>
      </c>
      <c r="AT243" s="218" t="s">
        <v>140</v>
      </c>
      <c r="AU243" s="218" t="s">
        <v>145</v>
      </c>
      <c r="AY243" s="18" t="s">
        <v>137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18" t="s">
        <v>145</v>
      </c>
      <c r="BK243" s="219">
        <f>ROUND(I243*H243,2)</f>
        <v>0</v>
      </c>
      <c r="BL243" s="18" t="s">
        <v>144</v>
      </c>
      <c r="BM243" s="218" t="s">
        <v>360</v>
      </c>
    </row>
    <row r="244" s="13" customFormat="1">
      <c r="A244" s="13"/>
      <c r="B244" s="220"/>
      <c r="C244" s="221"/>
      <c r="D244" s="222" t="s">
        <v>147</v>
      </c>
      <c r="E244" s="223" t="s">
        <v>28</v>
      </c>
      <c r="F244" s="224" t="s">
        <v>361</v>
      </c>
      <c r="G244" s="221"/>
      <c r="H244" s="225">
        <v>8.8399999999999999</v>
      </c>
      <c r="I244" s="226"/>
      <c r="J244" s="221"/>
      <c r="K244" s="221"/>
      <c r="L244" s="227"/>
      <c r="M244" s="228"/>
      <c r="N244" s="229"/>
      <c r="O244" s="229"/>
      <c r="P244" s="229"/>
      <c r="Q244" s="229"/>
      <c r="R244" s="229"/>
      <c r="S244" s="229"/>
      <c r="T244" s="23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1" t="s">
        <v>147</v>
      </c>
      <c r="AU244" s="231" t="s">
        <v>145</v>
      </c>
      <c r="AV244" s="13" t="s">
        <v>145</v>
      </c>
      <c r="AW244" s="13" t="s">
        <v>35</v>
      </c>
      <c r="AX244" s="13" t="s">
        <v>74</v>
      </c>
      <c r="AY244" s="231" t="s">
        <v>137</v>
      </c>
    </row>
    <row r="245" s="13" customFormat="1">
      <c r="A245" s="13"/>
      <c r="B245" s="220"/>
      <c r="C245" s="221"/>
      <c r="D245" s="222" t="s">
        <v>147</v>
      </c>
      <c r="E245" s="223" t="s">
        <v>28</v>
      </c>
      <c r="F245" s="224" t="s">
        <v>362</v>
      </c>
      <c r="G245" s="221"/>
      <c r="H245" s="225">
        <v>2.7400000000000002</v>
      </c>
      <c r="I245" s="226"/>
      <c r="J245" s="221"/>
      <c r="K245" s="221"/>
      <c r="L245" s="227"/>
      <c r="M245" s="228"/>
      <c r="N245" s="229"/>
      <c r="O245" s="229"/>
      <c r="P245" s="229"/>
      <c r="Q245" s="229"/>
      <c r="R245" s="229"/>
      <c r="S245" s="229"/>
      <c r="T245" s="23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1" t="s">
        <v>147</v>
      </c>
      <c r="AU245" s="231" t="s">
        <v>145</v>
      </c>
      <c r="AV245" s="13" t="s">
        <v>145</v>
      </c>
      <c r="AW245" s="13" t="s">
        <v>35</v>
      </c>
      <c r="AX245" s="13" t="s">
        <v>74</v>
      </c>
      <c r="AY245" s="231" t="s">
        <v>137</v>
      </c>
    </row>
    <row r="246" s="13" customFormat="1">
      <c r="A246" s="13"/>
      <c r="B246" s="220"/>
      <c r="C246" s="221"/>
      <c r="D246" s="222" t="s">
        <v>147</v>
      </c>
      <c r="E246" s="223" t="s">
        <v>28</v>
      </c>
      <c r="F246" s="224" t="s">
        <v>363</v>
      </c>
      <c r="G246" s="221"/>
      <c r="H246" s="225">
        <v>111.06</v>
      </c>
      <c r="I246" s="226"/>
      <c r="J246" s="221"/>
      <c r="K246" s="221"/>
      <c r="L246" s="227"/>
      <c r="M246" s="228"/>
      <c r="N246" s="229"/>
      <c r="O246" s="229"/>
      <c r="P246" s="229"/>
      <c r="Q246" s="229"/>
      <c r="R246" s="229"/>
      <c r="S246" s="229"/>
      <c r="T246" s="23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1" t="s">
        <v>147</v>
      </c>
      <c r="AU246" s="231" t="s">
        <v>145</v>
      </c>
      <c r="AV246" s="13" t="s">
        <v>145</v>
      </c>
      <c r="AW246" s="13" t="s">
        <v>35</v>
      </c>
      <c r="AX246" s="13" t="s">
        <v>74</v>
      </c>
      <c r="AY246" s="231" t="s">
        <v>137</v>
      </c>
    </row>
    <row r="247" s="13" customFormat="1">
      <c r="A247" s="13"/>
      <c r="B247" s="220"/>
      <c r="C247" s="221"/>
      <c r="D247" s="222" t="s">
        <v>147</v>
      </c>
      <c r="E247" s="223" t="s">
        <v>28</v>
      </c>
      <c r="F247" s="224" t="s">
        <v>364</v>
      </c>
      <c r="G247" s="221"/>
      <c r="H247" s="225">
        <v>16.379999999999999</v>
      </c>
      <c r="I247" s="226"/>
      <c r="J247" s="221"/>
      <c r="K247" s="221"/>
      <c r="L247" s="227"/>
      <c r="M247" s="228"/>
      <c r="N247" s="229"/>
      <c r="O247" s="229"/>
      <c r="P247" s="229"/>
      <c r="Q247" s="229"/>
      <c r="R247" s="229"/>
      <c r="S247" s="229"/>
      <c r="T247" s="23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1" t="s">
        <v>147</v>
      </c>
      <c r="AU247" s="231" t="s">
        <v>145</v>
      </c>
      <c r="AV247" s="13" t="s">
        <v>145</v>
      </c>
      <c r="AW247" s="13" t="s">
        <v>35</v>
      </c>
      <c r="AX247" s="13" t="s">
        <v>74</v>
      </c>
      <c r="AY247" s="231" t="s">
        <v>137</v>
      </c>
    </row>
    <row r="248" s="13" customFormat="1">
      <c r="A248" s="13"/>
      <c r="B248" s="220"/>
      <c r="C248" s="221"/>
      <c r="D248" s="222" t="s">
        <v>147</v>
      </c>
      <c r="E248" s="223" t="s">
        <v>28</v>
      </c>
      <c r="F248" s="224" t="s">
        <v>365</v>
      </c>
      <c r="G248" s="221"/>
      <c r="H248" s="225">
        <v>17.260000000000002</v>
      </c>
      <c r="I248" s="226"/>
      <c r="J248" s="221"/>
      <c r="K248" s="221"/>
      <c r="L248" s="227"/>
      <c r="M248" s="228"/>
      <c r="N248" s="229"/>
      <c r="O248" s="229"/>
      <c r="P248" s="229"/>
      <c r="Q248" s="229"/>
      <c r="R248" s="229"/>
      <c r="S248" s="229"/>
      <c r="T248" s="23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1" t="s">
        <v>147</v>
      </c>
      <c r="AU248" s="231" t="s">
        <v>145</v>
      </c>
      <c r="AV248" s="13" t="s">
        <v>145</v>
      </c>
      <c r="AW248" s="13" t="s">
        <v>35</v>
      </c>
      <c r="AX248" s="13" t="s">
        <v>74</v>
      </c>
      <c r="AY248" s="231" t="s">
        <v>137</v>
      </c>
    </row>
    <row r="249" s="13" customFormat="1">
      <c r="A249" s="13"/>
      <c r="B249" s="220"/>
      <c r="C249" s="221"/>
      <c r="D249" s="222" t="s">
        <v>147</v>
      </c>
      <c r="E249" s="223" t="s">
        <v>28</v>
      </c>
      <c r="F249" s="224" t="s">
        <v>366</v>
      </c>
      <c r="G249" s="221"/>
      <c r="H249" s="225">
        <v>25.239999999999998</v>
      </c>
      <c r="I249" s="226"/>
      <c r="J249" s="221"/>
      <c r="K249" s="221"/>
      <c r="L249" s="227"/>
      <c r="M249" s="228"/>
      <c r="N249" s="229"/>
      <c r="O249" s="229"/>
      <c r="P249" s="229"/>
      <c r="Q249" s="229"/>
      <c r="R249" s="229"/>
      <c r="S249" s="229"/>
      <c r="T249" s="23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1" t="s">
        <v>147</v>
      </c>
      <c r="AU249" s="231" t="s">
        <v>145</v>
      </c>
      <c r="AV249" s="13" t="s">
        <v>145</v>
      </c>
      <c r="AW249" s="13" t="s">
        <v>35</v>
      </c>
      <c r="AX249" s="13" t="s">
        <v>74</v>
      </c>
      <c r="AY249" s="231" t="s">
        <v>137</v>
      </c>
    </row>
    <row r="250" s="13" customFormat="1">
      <c r="A250" s="13"/>
      <c r="B250" s="220"/>
      <c r="C250" s="221"/>
      <c r="D250" s="222" t="s">
        <v>147</v>
      </c>
      <c r="E250" s="223" t="s">
        <v>28</v>
      </c>
      <c r="F250" s="224" t="s">
        <v>367</v>
      </c>
      <c r="G250" s="221"/>
      <c r="H250" s="225">
        <v>4.0739999999999998</v>
      </c>
      <c r="I250" s="226"/>
      <c r="J250" s="221"/>
      <c r="K250" s="221"/>
      <c r="L250" s="227"/>
      <c r="M250" s="228"/>
      <c r="N250" s="229"/>
      <c r="O250" s="229"/>
      <c r="P250" s="229"/>
      <c r="Q250" s="229"/>
      <c r="R250" s="229"/>
      <c r="S250" s="229"/>
      <c r="T250" s="23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1" t="s">
        <v>147</v>
      </c>
      <c r="AU250" s="231" t="s">
        <v>145</v>
      </c>
      <c r="AV250" s="13" t="s">
        <v>145</v>
      </c>
      <c r="AW250" s="13" t="s">
        <v>35</v>
      </c>
      <c r="AX250" s="13" t="s">
        <v>74</v>
      </c>
      <c r="AY250" s="231" t="s">
        <v>137</v>
      </c>
    </row>
    <row r="251" s="13" customFormat="1">
      <c r="A251" s="13"/>
      <c r="B251" s="220"/>
      <c r="C251" s="221"/>
      <c r="D251" s="222" t="s">
        <v>147</v>
      </c>
      <c r="E251" s="223" t="s">
        <v>28</v>
      </c>
      <c r="F251" s="224" t="s">
        <v>368</v>
      </c>
      <c r="G251" s="221"/>
      <c r="H251" s="225">
        <v>8.3399999999999999</v>
      </c>
      <c r="I251" s="226"/>
      <c r="J251" s="221"/>
      <c r="K251" s="221"/>
      <c r="L251" s="227"/>
      <c r="M251" s="228"/>
      <c r="N251" s="229"/>
      <c r="O251" s="229"/>
      <c r="P251" s="229"/>
      <c r="Q251" s="229"/>
      <c r="R251" s="229"/>
      <c r="S251" s="229"/>
      <c r="T251" s="23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1" t="s">
        <v>147</v>
      </c>
      <c r="AU251" s="231" t="s">
        <v>145</v>
      </c>
      <c r="AV251" s="13" t="s">
        <v>145</v>
      </c>
      <c r="AW251" s="13" t="s">
        <v>35</v>
      </c>
      <c r="AX251" s="13" t="s">
        <v>74</v>
      </c>
      <c r="AY251" s="231" t="s">
        <v>137</v>
      </c>
    </row>
    <row r="252" s="2" customFormat="1" ht="37.8" customHeight="1">
      <c r="A252" s="39"/>
      <c r="B252" s="40"/>
      <c r="C252" s="206" t="s">
        <v>369</v>
      </c>
      <c r="D252" s="206" t="s">
        <v>140</v>
      </c>
      <c r="E252" s="207" t="s">
        <v>370</v>
      </c>
      <c r="F252" s="208" t="s">
        <v>371</v>
      </c>
      <c r="G252" s="209" t="s">
        <v>155</v>
      </c>
      <c r="H252" s="210">
        <v>193.934</v>
      </c>
      <c r="I252" s="211"/>
      <c r="J252" s="212">
        <f>ROUND(I252*H252,2)</f>
        <v>0</v>
      </c>
      <c r="K252" s="213"/>
      <c r="L252" s="45"/>
      <c r="M252" s="214" t="s">
        <v>28</v>
      </c>
      <c r="N252" s="215" t="s">
        <v>46</v>
      </c>
      <c r="O252" s="85"/>
      <c r="P252" s="216">
        <f>O252*H252</f>
        <v>0</v>
      </c>
      <c r="Q252" s="216">
        <v>3.9499999999999998E-05</v>
      </c>
      <c r="R252" s="216">
        <f>Q252*H252</f>
        <v>0.0076603929999999997</v>
      </c>
      <c r="S252" s="216">
        <v>0</v>
      </c>
      <c r="T252" s="21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8" t="s">
        <v>144</v>
      </c>
      <c r="AT252" s="218" t="s">
        <v>140</v>
      </c>
      <c r="AU252" s="218" t="s">
        <v>145</v>
      </c>
      <c r="AY252" s="18" t="s">
        <v>137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18" t="s">
        <v>145</v>
      </c>
      <c r="BK252" s="219">
        <f>ROUND(I252*H252,2)</f>
        <v>0</v>
      </c>
      <c r="BL252" s="18" t="s">
        <v>144</v>
      </c>
      <c r="BM252" s="218" t="s">
        <v>372</v>
      </c>
    </row>
    <row r="253" s="2" customFormat="1" ht="49.05" customHeight="1">
      <c r="A253" s="39"/>
      <c r="B253" s="40"/>
      <c r="C253" s="206" t="s">
        <v>373</v>
      </c>
      <c r="D253" s="206" t="s">
        <v>140</v>
      </c>
      <c r="E253" s="207" t="s">
        <v>374</v>
      </c>
      <c r="F253" s="208" t="s">
        <v>375</v>
      </c>
      <c r="G253" s="209" t="s">
        <v>143</v>
      </c>
      <c r="H253" s="210">
        <v>2</v>
      </c>
      <c r="I253" s="211"/>
      <c r="J253" s="212">
        <f>ROUND(I253*H253,2)</f>
        <v>0</v>
      </c>
      <c r="K253" s="213"/>
      <c r="L253" s="45"/>
      <c r="M253" s="214" t="s">
        <v>28</v>
      </c>
      <c r="N253" s="215" t="s">
        <v>46</v>
      </c>
      <c r="O253" s="85"/>
      <c r="P253" s="216">
        <f>O253*H253</f>
        <v>0</v>
      </c>
      <c r="Q253" s="216">
        <v>0.028080000000000001</v>
      </c>
      <c r="R253" s="216">
        <f>Q253*H253</f>
        <v>0.056160000000000002</v>
      </c>
      <c r="S253" s="216">
        <v>0</v>
      </c>
      <c r="T253" s="21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8" t="s">
        <v>144</v>
      </c>
      <c r="AT253" s="218" t="s">
        <v>140</v>
      </c>
      <c r="AU253" s="218" t="s">
        <v>145</v>
      </c>
      <c r="AY253" s="18" t="s">
        <v>137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18" t="s">
        <v>145</v>
      </c>
      <c r="BK253" s="219">
        <f>ROUND(I253*H253,2)</f>
        <v>0</v>
      </c>
      <c r="BL253" s="18" t="s">
        <v>144</v>
      </c>
      <c r="BM253" s="218" t="s">
        <v>376</v>
      </c>
    </row>
    <row r="254" s="13" customFormat="1">
      <c r="A254" s="13"/>
      <c r="B254" s="220"/>
      <c r="C254" s="221"/>
      <c r="D254" s="222" t="s">
        <v>147</v>
      </c>
      <c r="E254" s="223" t="s">
        <v>28</v>
      </c>
      <c r="F254" s="224" t="s">
        <v>377</v>
      </c>
      <c r="G254" s="221"/>
      <c r="H254" s="225">
        <v>2</v>
      </c>
      <c r="I254" s="226"/>
      <c r="J254" s="221"/>
      <c r="K254" s="221"/>
      <c r="L254" s="227"/>
      <c r="M254" s="228"/>
      <c r="N254" s="229"/>
      <c r="O254" s="229"/>
      <c r="P254" s="229"/>
      <c r="Q254" s="229"/>
      <c r="R254" s="229"/>
      <c r="S254" s="229"/>
      <c r="T254" s="23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1" t="s">
        <v>147</v>
      </c>
      <c r="AU254" s="231" t="s">
        <v>145</v>
      </c>
      <c r="AV254" s="13" t="s">
        <v>145</v>
      </c>
      <c r="AW254" s="13" t="s">
        <v>35</v>
      </c>
      <c r="AX254" s="13" t="s">
        <v>74</v>
      </c>
      <c r="AY254" s="231" t="s">
        <v>137</v>
      </c>
    </row>
    <row r="255" s="2" customFormat="1" ht="37.8" customHeight="1">
      <c r="A255" s="39"/>
      <c r="B255" s="40"/>
      <c r="C255" s="206" t="s">
        <v>378</v>
      </c>
      <c r="D255" s="206" t="s">
        <v>140</v>
      </c>
      <c r="E255" s="207" t="s">
        <v>379</v>
      </c>
      <c r="F255" s="208" t="s">
        <v>380</v>
      </c>
      <c r="G255" s="209" t="s">
        <v>143</v>
      </c>
      <c r="H255" s="210">
        <v>57</v>
      </c>
      <c r="I255" s="211"/>
      <c r="J255" s="212">
        <f>ROUND(I255*H255,2)</f>
        <v>0</v>
      </c>
      <c r="K255" s="213"/>
      <c r="L255" s="45"/>
      <c r="M255" s="214" t="s">
        <v>28</v>
      </c>
      <c r="N255" s="215" t="s">
        <v>46</v>
      </c>
      <c r="O255" s="85"/>
      <c r="P255" s="216">
        <f>O255*H255</f>
        <v>0</v>
      </c>
      <c r="Q255" s="216">
        <v>1.42788E-05</v>
      </c>
      <c r="R255" s="216">
        <f>Q255*H255</f>
        <v>0.00081389159999999995</v>
      </c>
      <c r="S255" s="216">
        <v>0</v>
      </c>
      <c r="T255" s="21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8" t="s">
        <v>144</v>
      </c>
      <c r="AT255" s="218" t="s">
        <v>140</v>
      </c>
      <c r="AU255" s="218" t="s">
        <v>145</v>
      </c>
      <c r="AY255" s="18" t="s">
        <v>137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18" t="s">
        <v>145</v>
      </c>
      <c r="BK255" s="219">
        <f>ROUND(I255*H255,2)</f>
        <v>0</v>
      </c>
      <c r="BL255" s="18" t="s">
        <v>144</v>
      </c>
      <c r="BM255" s="218" t="s">
        <v>381</v>
      </c>
    </row>
    <row r="256" s="13" customFormat="1">
      <c r="A256" s="13"/>
      <c r="B256" s="220"/>
      <c r="C256" s="221"/>
      <c r="D256" s="222" t="s">
        <v>147</v>
      </c>
      <c r="E256" s="223" t="s">
        <v>28</v>
      </c>
      <c r="F256" s="224" t="s">
        <v>382</v>
      </c>
      <c r="G256" s="221"/>
      <c r="H256" s="225">
        <v>9</v>
      </c>
      <c r="I256" s="226"/>
      <c r="J256" s="221"/>
      <c r="K256" s="221"/>
      <c r="L256" s="227"/>
      <c r="M256" s="228"/>
      <c r="N256" s="229"/>
      <c r="O256" s="229"/>
      <c r="P256" s="229"/>
      <c r="Q256" s="229"/>
      <c r="R256" s="229"/>
      <c r="S256" s="229"/>
      <c r="T256" s="23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1" t="s">
        <v>147</v>
      </c>
      <c r="AU256" s="231" t="s">
        <v>145</v>
      </c>
      <c r="AV256" s="13" t="s">
        <v>145</v>
      </c>
      <c r="AW256" s="13" t="s">
        <v>35</v>
      </c>
      <c r="AX256" s="13" t="s">
        <v>74</v>
      </c>
      <c r="AY256" s="231" t="s">
        <v>137</v>
      </c>
    </row>
    <row r="257" s="13" customFormat="1">
      <c r="A257" s="13"/>
      <c r="B257" s="220"/>
      <c r="C257" s="221"/>
      <c r="D257" s="222" t="s">
        <v>147</v>
      </c>
      <c r="E257" s="223" t="s">
        <v>28</v>
      </c>
      <c r="F257" s="224" t="s">
        <v>383</v>
      </c>
      <c r="G257" s="221"/>
      <c r="H257" s="225">
        <v>36</v>
      </c>
      <c r="I257" s="226"/>
      <c r="J257" s="221"/>
      <c r="K257" s="221"/>
      <c r="L257" s="227"/>
      <c r="M257" s="228"/>
      <c r="N257" s="229"/>
      <c r="O257" s="229"/>
      <c r="P257" s="229"/>
      <c r="Q257" s="229"/>
      <c r="R257" s="229"/>
      <c r="S257" s="229"/>
      <c r="T257" s="23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1" t="s">
        <v>147</v>
      </c>
      <c r="AU257" s="231" t="s">
        <v>145</v>
      </c>
      <c r="AV257" s="13" t="s">
        <v>145</v>
      </c>
      <c r="AW257" s="13" t="s">
        <v>35</v>
      </c>
      <c r="AX257" s="13" t="s">
        <v>74</v>
      </c>
      <c r="AY257" s="231" t="s">
        <v>137</v>
      </c>
    </row>
    <row r="258" s="14" customFormat="1">
      <c r="A258" s="14"/>
      <c r="B258" s="232"/>
      <c r="C258" s="233"/>
      <c r="D258" s="222" t="s">
        <v>147</v>
      </c>
      <c r="E258" s="234" t="s">
        <v>28</v>
      </c>
      <c r="F258" s="235" t="s">
        <v>384</v>
      </c>
      <c r="G258" s="233"/>
      <c r="H258" s="234" t="s">
        <v>28</v>
      </c>
      <c r="I258" s="236"/>
      <c r="J258" s="233"/>
      <c r="K258" s="233"/>
      <c r="L258" s="237"/>
      <c r="M258" s="238"/>
      <c r="N258" s="239"/>
      <c r="O258" s="239"/>
      <c r="P258" s="239"/>
      <c r="Q258" s="239"/>
      <c r="R258" s="239"/>
      <c r="S258" s="239"/>
      <c r="T258" s="24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1" t="s">
        <v>147</v>
      </c>
      <c r="AU258" s="241" t="s">
        <v>145</v>
      </c>
      <c r="AV258" s="14" t="s">
        <v>82</v>
      </c>
      <c r="AW258" s="14" t="s">
        <v>35</v>
      </c>
      <c r="AX258" s="14" t="s">
        <v>74</v>
      </c>
      <c r="AY258" s="241" t="s">
        <v>137</v>
      </c>
    </row>
    <row r="259" s="13" customFormat="1">
      <c r="A259" s="13"/>
      <c r="B259" s="220"/>
      <c r="C259" s="221"/>
      <c r="D259" s="222" t="s">
        <v>147</v>
      </c>
      <c r="E259" s="223" t="s">
        <v>28</v>
      </c>
      <c r="F259" s="224" t="s">
        <v>385</v>
      </c>
      <c r="G259" s="221"/>
      <c r="H259" s="225">
        <v>12</v>
      </c>
      <c r="I259" s="226"/>
      <c r="J259" s="221"/>
      <c r="K259" s="221"/>
      <c r="L259" s="227"/>
      <c r="M259" s="228"/>
      <c r="N259" s="229"/>
      <c r="O259" s="229"/>
      <c r="P259" s="229"/>
      <c r="Q259" s="229"/>
      <c r="R259" s="229"/>
      <c r="S259" s="229"/>
      <c r="T259" s="23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1" t="s">
        <v>147</v>
      </c>
      <c r="AU259" s="231" t="s">
        <v>145</v>
      </c>
      <c r="AV259" s="13" t="s">
        <v>145</v>
      </c>
      <c r="AW259" s="13" t="s">
        <v>35</v>
      </c>
      <c r="AX259" s="13" t="s">
        <v>74</v>
      </c>
      <c r="AY259" s="231" t="s">
        <v>137</v>
      </c>
    </row>
    <row r="260" s="2" customFormat="1" ht="24.15" customHeight="1">
      <c r="A260" s="39"/>
      <c r="B260" s="40"/>
      <c r="C260" s="206" t="s">
        <v>386</v>
      </c>
      <c r="D260" s="206" t="s">
        <v>140</v>
      </c>
      <c r="E260" s="207" t="s">
        <v>387</v>
      </c>
      <c r="F260" s="208" t="s">
        <v>388</v>
      </c>
      <c r="G260" s="209" t="s">
        <v>143</v>
      </c>
      <c r="H260" s="210">
        <v>45</v>
      </c>
      <c r="I260" s="211"/>
      <c r="J260" s="212">
        <f>ROUND(I260*H260,2)</f>
        <v>0</v>
      </c>
      <c r="K260" s="213"/>
      <c r="L260" s="45"/>
      <c r="M260" s="214" t="s">
        <v>28</v>
      </c>
      <c r="N260" s="215" t="s">
        <v>46</v>
      </c>
      <c r="O260" s="85"/>
      <c r="P260" s="216">
        <f>O260*H260</f>
        <v>0</v>
      </c>
      <c r="Q260" s="216">
        <v>0.00018000000000000001</v>
      </c>
      <c r="R260" s="216">
        <f>Q260*H260</f>
        <v>0.0081000000000000013</v>
      </c>
      <c r="S260" s="216">
        <v>0</v>
      </c>
      <c r="T260" s="217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8" t="s">
        <v>144</v>
      </c>
      <c r="AT260" s="218" t="s">
        <v>140</v>
      </c>
      <c r="AU260" s="218" t="s">
        <v>145</v>
      </c>
      <c r="AY260" s="18" t="s">
        <v>137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18" t="s">
        <v>145</v>
      </c>
      <c r="BK260" s="219">
        <f>ROUND(I260*H260,2)</f>
        <v>0</v>
      </c>
      <c r="BL260" s="18" t="s">
        <v>144</v>
      </c>
      <c r="BM260" s="218" t="s">
        <v>389</v>
      </c>
    </row>
    <row r="261" s="13" customFormat="1">
      <c r="A261" s="13"/>
      <c r="B261" s="220"/>
      <c r="C261" s="221"/>
      <c r="D261" s="222" t="s">
        <v>147</v>
      </c>
      <c r="E261" s="223" t="s">
        <v>28</v>
      </c>
      <c r="F261" s="224" t="s">
        <v>382</v>
      </c>
      <c r="G261" s="221"/>
      <c r="H261" s="225">
        <v>9</v>
      </c>
      <c r="I261" s="226"/>
      <c r="J261" s="221"/>
      <c r="K261" s="221"/>
      <c r="L261" s="227"/>
      <c r="M261" s="228"/>
      <c r="N261" s="229"/>
      <c r="O261" s="229"/>
      <c r="P261" s="229"/>
      <c r="Q261" s="229"/>
      <c r="R261" s="229"/>
      <c r="S261" s="229"/>
      <c r="T261" s="23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1" t="s">
        <v>147</v>
      </c>
      <c r="AU261" s="231" t="s">
        <v>145</v>
      </c>
      <c r="AV261" s="13" t="s">
        <v>145</v>
      </c>
      <c r="AW261" s="13" t="s">
        <v>35</v>
      </c>
      <c r="AX261" s="13" t="s">
        <v>74</v>
      </c>
      <c r="AY261" s="231" t="s">
        <v>137</v>
      </c>
    </row>
    <row r="262" s="13" customFormat="1">
      <c r="A262" s="13"/>
      <c r="B262" s="220"/>
      <c r="C262" s="221"/>
      <c r="D262" s="222" t="s">
        <v>147</v>
      </c>
      <c r="E262" s="223" t="s">
        <v>28</v>
      </c>
      <c r="F262" s="224" t="s">
        <v>383</v>
      </c>
      <c r="G262" s="221"/>
      <c r="H262" s="225">
        <v>36</v>
      </c>
      <c r="I262" s="226"/>
      <c r="J262" s="221"/>
      <c r="K262" s="221"/>
      <c r="L262" s="227"/>
      <c r="M262" s="228"/>
      <c r="N262" s="229"/>
      <c r="O262" s="229"/>
      <c r="P262" s="229"/>
      <c r="Q262" s="229"/>
      <c r="R262" s="229"/>
      <c r="S262" s="229"/>
      <c r="T262" s="23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1" t="s">
        <v>147</v>
      </c>
      <c r="AU262" s="231" t="s">
        <v>145</v>
      </c>
      <c r="AV262" s="13" t="s">
        <v>145</v>
      </c>
      <c r="AW262" s="13" t="s">
        <v>35</v>
      </c>
      <c r="AX262" s="13" t="s">
        <v>74</v>
      </c>
      <c r="AY262" s="231" t="s">
        <v>137</v>
      </c>
    </row>
    <row r="263" s="2" customFormat="1" ht="24.15" customHeight="1">
      <c r="A263" s="39"/>
      <c r="B263" s="40"/>
      <c r="C263" s="206" t="s">
        <v>390</v>
      </c>
      <c r="D263" s="206" t="s">
        <v>140</v>
      </c>
      <c r="E263" s="207" t="s">
        <v>391</v>
      </c>
      <c r="F263" s="208" t="s">
        <v>392</v>
      </c>
      <c r="G263" s="209" t="s">
        <v>155</v>
      </c>
      <c r="H263" s="210">
        <v>20.303000000000001</v>
      </c>
      <c r="I263" s="211"/>
      <c r="J263" s="212">
        <f>ROUND(I263*H263,2)</f>
        <v>0</v>
      </c>
      <c r="K263" s="213"/>
      <c r="L263" s="45"/>
      <c r="M263" s="214" t="s">
        <v>28</v>
      </c>
      <c r="N263" s="215" t="s">
        <v>46</v>
      </c>
      <c r="O263" s="85"/>
      <c r="P263" s="216">
        <f>O263*H263</f>
        <v>0</v>
      </c>
      <c r="Q263" s="216">
        <v>0</v>
      </c>
      <c r="R263" s="216">
        <f>Q263*H263</f>
        <v>0</v>
      </c>
      <c r="S263" s="216">
        <v>0.055</v>
      </c>
      <c r="T263" s="217">
        <f>S263*H263</f>
        <v>1.116665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8" t="s">
        <v>144</v>
      </c>
      <c r="AT263" s="218" t="s">
        <v>140</v>
      </c>
      <c r="AU263" s="218" t="s">
        <v>145</v>
      </c>
      <c r="AY263" s="18" t="s">
        <v>137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18" t="s">
        <v>145</v>
      </c>
      <c r="BK263" s="219">
        <f>ROUND(I263*H263,2)</f>
        <v>0</v>
      </c>
      <c r="BL263" s="18" t="s">
        <v>144</v>
      </c>
      <c r="BM263" s="218" t="s">
        <v>393</v>
      </c>
    </row>
    <row r="264" s="13" customFormat="1">
      <c r="A264" s="13"/>
      <c r="B264" s="220"/>
      <c r="C264" s="221"/>
      <c r="D264" s="222" t="s">
        <v>147</v>
      </c>
      <c r="E264" s="223" t="s">
        <v>28</v>
      </c>
      <c r="F264" s="224" t="s">
        <v>394</v>
      </c>
      <c r="G264" s="221"/>
      <c r="H264" s="225">
        <v>11</v>
      </c>
      <c r="I264" s="226"/>
      <c r="J264" s="221"/>
      <c r="K264" s="221"/>
      <c r="L264" s="227"/>
      <c r="M264" s="228"/>
      <c r="N264" s="229"/>
      <c r="O264" s="229"/>
      <c r="P264" s="229"/>
      <c r="Q264" s="229"/>
      <c r="R264" s="229"/>
      <c r="S264" s="229"/>
      <c r="T264" s="23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1" t="s">
        <v>147</v>
      </c>
      <c r="AU264" s="231" t="s">
        <v>145</v>
      </c>
      <c r="AV264" s="13" t="s">
        <v>145</v>
      </c>
      <c r="AW264" s="13" t="s">
        <v>35</v>
      </c>
      <c r="AX264" s="13" t="s">
        <v>74</v>
      </c>
      <c r="AY264" s="231" t="s">
        <v>137</v>
      </c>
    </row>
    <row r="265" s="13" customFormat="1">
      <c r="A265" s="13"/>
      <c r="B265" s="220"/>
      <c r="C265" s="221"/>
      <c r="D265" s="222" t="s">
        <v>147</v>
      </c>
      <c r="E265" s="223" t="s">
        <v>28</v>
      </c>
      <c r="F265" s="224" t="s">
        <v>395</v>
      </c>
      <c r="G265" s="221"/>
      <c r="H265" s="225">
        <v>9.3030000000000008</v>
      </c>
      <c r="I265" s="226"/>
      <c r="J265" s="221"/>
      <c r="K265" s="221"/>
      <c r="L265" s="227"/>
      <c r="M265" s="228"/>
      <c r="N265" s="229"/>
      <c r="O265" s="229"/>
      <c r="P265" s="229"/>
      <c r="Q265" s="229"/>
      <c r="R265" s="229"/>
      <c r="S265" s="229"/>
      <c r="T265" s="23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1" t="s">
        <v>147</v>
      </c>
      <c r="AU265" s="231" t="s">
        <v>145</v>
      </c>
      <c r="AV265" s="13" t="s">
        <v>145</v>
      </c>
      <c r="AW265" s="13" t="s">
        <v>35</v>
      </c>
      <c r="AX265" s="13" t="s">
        <v>74</v>
      </c>
      <c r="AY265" s="231" t="s">
        <v>137</v>
      </c>
    </row>
    <row r="266" s="2" customFormat="1" ht="24.15" customHeight="1">
      <c r="A266" s="39"/>
      <c r="B266" s="40"/>
      <c r="C266" s="206" t="s">
        <v>396</v>
      </c>
      <c r="D266" s="206" t="s">
        <v>140</v>
      </c>
      <c r="E266" s="207" t="s">
        <v>397</v>
      </c>
      <c r="F266" s="208" t="s">
        <v>398</v>
      </c>
      <c r="G266" s="209" t="s">
        <v>185</v>
      </c>
      <c r="H266" s="210">
        <v>0.106</v>
      </c>
      <c r="I266" s="211"/>
      <c r="J266" s="212">
        <f>ROUND(I266*H266,2)</f>
        <v>0</v>
      </c>
      <c r="K266" s="213"/>
      <c r="L266" s="45"/>
      <c r="M266" s="214" t="s">
        <v>28</v>
      </c>
      <c r="N266" s="215" t="s">
        <v>46</v>
      </c>
      <c r="O266" s="85"/>
      <c r="P266" s="216">
        <f>O266*H266</f>
        <v>0</v>
      </c>
      <c r="Q266" s="216">
        <v>0</v>
      </c>
      <c r="R266" s="216">
        <f>Q266*H266</f>
        <v>0</v>
      </c>
      <c r="S266" s="216">
        <v>2.2000000000000002</v>
      </c>
      <c r="T266" s="217">
        <f>S266*H266</f>
        <v>0.23320000000000002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8" t="s">
        <v>144</v>
      </c>
      <c r="AT266" s="218" t="s">
        <v>140</v>
      </c>
      <c r="AU266" s="218" t="s">
        <v>145</v>
      </c>
      <c r="AY266" s="18" t="s">
        <v>137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18" t="s">
        <v>145</v>
      </c>
      <c r="BK266" s="219">
        <f>ROUND(I266*H266,2)</f>
        <v>0</v>
      </c>
      <c r="BL266" s="18" t="s">
        <v>144</v>
      </c>
      <c r="BM266" s="218" t="s">
        <v>399</v>
      </c>
    </row>
    <row r="267" s="13" customFormat="1">
      <c r="A267" s="13"/>
      <c r="B267" s="220"/>
      <c r="C267" s="221"/>
      <c r="D267" s="222" t="s">
        <v>147</v>
      </c>
      <c r="E267" s="223" t="s">
        <v>28</v>
      </c>
      <c r="F267" s="224" t="s">
        <v>400</v>
      </c>
      <c r="G267" s="221"/>
      <c r="H267" s="225">
        <v>0.106</v>
      </c>
      <c r="I267" s="226"/>
      <c r="J267" s="221"/>
      <c r="K267" s="221"/>
      <c r="L267" s="227"/>
      <c r="M267" s="228"/>
      <c r="N267" s="229"/>
      <c r="O267" s="229"/>
      <c r="P267" s="229"/>
      <c r="Q267" s="229"/>
      <c r="R267" s="229"/>
      <c r="S267" s="229"/>
      <c r="T267" s="23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1" t="s">
        <v>147</v>
      </c>
      <c r="AU267" s="231" t="s">
        <v>145</v>
      </c>
      <c r="AV267" s="13" t="s">
        <v>145</v>
      </c>
      <c r="AW267" s="13" t="s">
        <v>35</v>
      </c>
      <c r="AX267" s="13" t="s">
        <v>74</v>
      </c>
      <c r="AY267" s="231" t="s">
        <v>137</v>
      </c>
    </row>
    <row r="268" s="2" customFormat="1" ht="14.4" customHeight="1">
      <c r="A268" s="39"/>
      <c r="B268" s="40"/>
      <c r="C268" s="206" t="s">
        <v>401</v>
      </c>
      <c r="D268" s="206" t="s">
        <v>140</v>
      </c>
      <c r="E268" s="207" t="s">
        <v>402</v>
      </c>
      <c r="F268" s="208" t="s">
        <v>403</v>
      </c>
      <c r="G268" s="209" t="s">
        <v>155</v>
      </c>
      <c r="H268" s="210">
        <v>4.4219999999999997</v>
      </c>
      <c r="I268" s="211"/>
      <c r="J268" s="212">
        <f>ROUND(I268*H268,2)</f>
        <v>0</v>
      </c>
      <c r="K268" s="213"/>
      <c r="L268" s="45"/>
      <c r="M268" s="214" t="s">
        <v>28</v>
      </c>
      <c r="N268" s="215" t="s">
        <v>46</v>
      </c>
      <c r="O268" s="85"/>
      <c r="P268" s="216">
        <f>O268*H268</f>
        <v>0</v>
      </c>
      <c r="Q268" s="216">
        <v>3.472E-06</v>
      </c>
      <c r="R268" s="216">
        <f>Q268*H268</f>
        <v>1.5353184E-05</v>
      </c>
      <c r="S268" s="216">
        <v>0</v>
      </c>
      <c r="T268" s="21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8" t="s">
        <v>144</v>
      </c>
      <c r="AT268" s="218" t="s">
        <v>140</v>
      </c>
      <c r="AU268" s="218" t="s">
        <v>145</v>
      </c>
      <c r="AY268" s="18" t="s">
        <v>137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18" t="s">
        <v>145</v>
      </c>
      <c r="BK268" s="219">
        <f>ROUND(I268*H268,2)</f>
        <v>0</v>
      </c>
      <c r="BL268" s="18" t="s">
        <v>144</v>
      </c>
      <c r="BM268" s="218" t="s">
        <v>404</v>
      </c>
    </row>
    <row r="269" s="13" customFormat="1">
      <c r="A269" s="13"/>
      <c r="B269" s="220"/>
      <c r="C269" s="221"/>
      <c r="D269" s="222" t="s">
        <v>147</v>
      </c>
      <c r="E269" s="223" t="s">
        <v>28</v>
      </c>
      <c r="F269" s="224" t="s">
        <v>405</v>
      </c>
      <c r="G269" s="221"/>
      <c r="H269" s="225">
        <v>4.4219999999999997</v>
      </c>
      <c r="I269" s="226"/>
      <c r="J269" s="221"/>
      <c r="K269" s="221"/>
      <c r="L269" s="227"/>
      <c r="M269" s="228"/>
      <c r="N269" s="229"/>
      <c r="O269" s="229"/>
      <c r="P269" s="229"/>
      <c r="Q269" s="229"/>
      <c r="R269" s="229"/>
      <c r="S269" s="229"/>
      <c r="T269" s="23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1" t="s">
        <v>147</v>
      </c>
      <c r="AU269" s="231" t="s">
        <v>145</v>
      </c>
      <c r="AV269" s="13" t="s">
        <v>145</v>
      </c>
      <c r="AW269" s="13" t="s">
        <v>35</v>
      </c>
      <c r="AX269" s="13" t="s">
        <v>74</v>
      </c>
      <c r="AY269" s="231" t="s">
        <v>137</v>
      </c>
    </row>
    <row r="270" s="2" customFormat="1" ht="24.15" customHeight="1">
      <c r="A270" s="39"/>
      <c r="B270" s="40"/>
      <c r="C270" s="206" t="s">
        <v>406</v>
      </c>
      <c r="D270" s="206" t="s">
        <v>140</v>
      </c>
      <c r="E270" s="207" t="s">
        <v>407</v>
      </c>
      <c r="F270" s="208" t="s">
        <v>408</v>
      </c>
      <c r="G270" s="209" t="s">
        <v>155</v>
      </c>
      <c r="H270" s="210">
        <v>5.2199999999999998</v>
      </c>
      <c r="I270" s="211"/>
      <c r="J270" s="212">
        <f>ROUND(I270*H270,2)</f>
        <v>0</v>
      </c>
      <c r="K270" s="213"/>
      <c r="L270" s="45"/>
      <c r="M270" s="214" t="s">
        <v>28</v>
      </c>
      <c r="N270" s="215" t="s">
        <v>46</v>
      </c>
      <c r="O270" s="85"/>
      <c r="P270" s="216">
        <f>O270*H270</f>
        <v>0</v>
      </c>
      <c r="Q270" s="216">
        <v>0</v>
      </c>
      <c r="R270" s="216">
        <f>Q270*H270</f>
        <v>0</v>
      </c>
      <c r="S270" s="216">
        <v>0.066000000000000003</v>
      </c>
      <c r="T270" s="217">
        <f>S270*H270</f>
        <v>0.34451999999999999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8" t="s">
        <v>144</v>
      </c>
      <c r="AT270" s="218" t="s">
        <v>140</v>
      </c>
      <c r="AU270" s="218" t="s">
        <v>145</v>
      </c>
      <c r="AY270" s="18" t="s">
        <v>137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18" t="s">
        <v>145</v>
      </c>
      <c r="BK270" s="219">
        <f>ROUND(I270*H270,2)</f>
        <v>0</v>
      </c>
      <c r="BL270" s="18" t="s">
        <v>144</v>
      </c>
      <c r="BM270" s="218" t="s">
        <v>409</v>
      </c>
    </row>
    <row r="271" s="13" customFormat="1">
      <c r="A271" s="13"/>
      <c r="B271" s="220"/>
      <c r="C271" s="221"/>
      <c r="D271" s="222" t="s">
        <v>147</v>
      </c>
      <c r="E271" s="223" t="s">
        <v>28</v>
      </c>
      <c r="F271" s="224" t="s">
        <v>410</v>
      </c>
      <c r="G271" s="221"/>
      <c r="H271" s="225">
        <v>0.93000000000000005</v>
      </c>
      <c r="I271" s="226"/>
      <c r="J271" s="221"/>
      <c r="K271" s="221"/>
      <c r="L271" s="227"/>
      <c r="M271" s="228"/>
      <c r="N271" s="229"/>
      <c r="O271" s="229"/>
      <c r="P271" s="229"/>
      <c r="Q271" s="229"/>
      <c r="R271" s="229"/>
      <c r="S271" s="229"/>
      <c r="T271" s="23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1" t="s">
        <v>147</v>
      </c>
      <c r="AU271" s="231" t="s">
        <v>145</v>
      </c>
      <c r="AV271" s="13" t="s">
        <v>145</v>
      </c>
      <c r="AW271" s="13" t="s">
        <v>35</v>
      </c>
      <c r="AX271" s="13" t="s">
        <v>74</v>
      </c>
      <c r="AY271" s="231" t="s">
        <v>137</v>
      </c>
    </row>
    <row r="272" s="13" customFormat="1">
      <c r="A272" s="13"/>
      <c r="B272" s="220"/>
      <c r="C272" s="221"/>
      <c r="D272" s="222" t="s">
        <v>147</v>
      </c>
      <c r="E272" s="223" t="s">
        <v>28</v>
      </c>
      <c r="F272" s="224" t="s">
        <v>411</v>
      </c>
      <c r="G272" s="221"/>
      <c r="H272" s="225">
        <v>0.93000000000000005</v>
      </c>
      <c r="I272" s="226"/>
      <c r="J272" s="221"/>
      <c r="K272" s="221"/>
      <c r="L272" s="227"/>
      <c r="M272" s="228"/>
      <c r="N272" s="229"/>
      <c r="O272" s="229"/>
      <c r="P272" s="229"/>
      <c r="Q272" s="229"/>
      <c r="R272" s="229"/>
      <c r="S272" s="229"/>
      <c r="T272" s="23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1" t="s">
        <v>147</v>
      </c>
      <c r="AU272" s="231" t="s">
        <v>145</v>
      </c>
      <c r="AV272" s="13" t="s">
        <v>145</v>
      </c>
      <c r="AW272" s="13" t="s">
        <v>35</v>
      </c>
      <c r="AX272" s="13" t="s">
        <v>74</v>
      </c>
      <c r="AY272" s="231" t="s">
        <v>137</v>
      </c>
    </row>
    <row r="273" s="13" customFormat="1">
      <c r="A273" s="13"/>
      <c r="B273" s="220"/>
      <c r="C273" s="221"/>
      <c r="D273" s="222" t="s">
        <v>147</v>
      </c>
      <c r="E273" s="223" t="s">
        <v>28</v>
      </c>
      <c r="F273" s="224" t="s">
        <v>412</v>
      </c>
      <c r="G273" s="221"/>
      <c r="H273" s="225">
        <v>1.2</v>
      </c>
      <c r="I273" s="226"/>
      <c r="J273" s="221"/>
      <c r="K273" s="221"/>
      <c r="L273" s="227"/>
      <c r="M273" s="228"/>
      <c r="N273" s="229"/>
      <c r="O273" s="229"/>
      <c r="P273" s="229"/>
      <c r="Q273" s="229"/>
      <c r="R273" s="229"/>
      <c r="S273" s="229"/>
      <c r="T273" s="23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1" t="s">
        <v>147</v>
      </c>
      <c r="AU273" s="231" t="s">
        <v>145</v>
      </c>
      <c r="AV273" s="13" t="s">
        <v>145</v>
      </c>
      <c r="AW273" s="13" t="s">
        <v>35</v>
      </c>
      <c r="AX273" s="13" t="s">
        <v>74</v>
      </c>
      <c r="AY273" s="231" t="s">
        <v>137</v>
      </c>
    </row>
    <row r="274" s="13" customFormat="1">
      <c r="A274" s="13"/>
      <c r="B274" s="220"/>
      <c r="C274" s="221"/>
      <c r="D274" s="222" t="s">
        <v>147</v>
      </c>
      <c r="E274" s="223" t="s">
        <v>28</v>
      </c>
      <c r="F274" s="224" t="s">
        <v>413</v>
      </c>
      <c r="G274" s="221"/>
      <c r="H274" s="225">
        <v>1.0800000000000001</v>
      </c>
      <c r="I274" s="226"/>
      <c r="J274" s="221"/>
      <c r="K274" s="221"/>
      <c r="L274" s="227"/>
      <c r="M274" s="228"/>
      <c r="N274" s="229"/>
      <c r="O274" s="229"/>
      <c r="P274" s="229"/>
      <c r="Q274" s="229"/>
      <c r="R274" s="229"/>
      <c r="S274" s="229"/>
      <c r="T274" s="23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1" t="s">
        <v>147</v>
      </c>
      <c r="AU274" s="231" t="s">
        <v>145</v>
      </c>
      <c r="AV274" s="13" t="s">
        <v>145</v>
      </c>
      <c r="AW274" s="13" t="s">
        <v>35</v>
      </c>
      <c r="AX274" s="13" t="s">
        <v>74</v>
      </c>
      <c r="AY274" s="231" t="s">
        <v>137</v>
      </c>
    </row>
    <row r="275" s="13" customFormat="1">
      <c r="A275" s="13"/>
      <c r="B275" s="220"/>
      <c r="C275" s="221"/>
      <c r="D275" s="222" t="s">
        <v>147</v>
      </c>
      <c r="E275" s="223" t="s">
        <v>28</v>
      </c>
      <c r="F275" s="224" t="s">
        <v>413</v>
      </c>
      <c r="G275" s="221"/>
      <c r="H275" s="225">
        <v>1.0800000000000001</v>
      </c>
      <c r="I275" s="226"/>
      <c r="J275" s="221"/>
      <c r="K275" s="221"/>
      <c r="L275" s="227"/>
      <c r="M275" s="228"/>
      <c r="N275" s="229"/>
      <c r="O275" s="229"/>
      <c r="P275" s="229"/>
      <c r="Q275" s="229"/>
      <c r="R275" s="229"/>
      <c r="S275" s="229"/>
      <c r="T275" s="23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1" t="s">
        <v>147</v>
      </c>
      <c r="AU275" s="231" t="s">
        <v>145</v>
      </c>
      <c r="AV275" s="13" t="s">
        <v>145</v>
      </c>
      <c r="AW275" s="13" t="s">
        <v>35</v>
      </c>
      <c r="AX275" s="13" t="s">
        <v>74</v>
      </c>
      <c r="AY275" s="231" t="s">
        <v>137</v>
      </c>
    </row>
    <row r="276" s="2" customFormat="1" ht="37.8" customHeight="1">
      <c r="A276" s="39"/>
      <c r="B276" s="40"/>
      <c r="C276" s="206" t="s">
        <v>414</v>
      </c>
      <c r="D276" s="206" t="s">
        <v>140</v>
      </c>
      <c r="E276" s="207" t="s">
        <v>415</v>
      </c>
      <c r="F276" s="208" t="s">
        <v>416</v>
      </c>
      <c r="G276" s="209" t="s">
        <v>155</v>
      </c>
      <c r="H276" s="210">
        <v>0.58499999999999996</v>
      </c>
      <c r="I276" s="211"/>
      <c r="J276" s="212">
        <f>ROUND(I276*H276,2)</f>
        <v>0</v>
      </c>
      <c r="K276" s="213"/>
      <c r="L276" s="45"/>
      <c r="M276" s="214" t="s">
        <v>28</v>
      </c>
      <c r="N276" s="215" t="s">
        <v>46</v>
      </c>
      <c r="O276" s="85"/>
      <c r="P276" s="216">
        <f>O276*H276</f>
        <v>0</v>
      </c>
      <c r="Q276" s="216">
        <v>0</v>
      </c>
      <c r="R276" s="216">
        <f>Q276*H276</f>
        <v>0</v>
      </c>
      <c r="S276" s="216">
        <v>0.048000000000000001</v>
      </c>
      <c r="T276" s="217">
        <f>S276*H276</f>
        <v>0.028079999999999997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8" t="s">
        <v>144</v>
      </c>
      <c r="AT276" s="218" t="s">
        <v>140</v>
      </c>
      <c r="AU276" s="218" t="s">
        <v>145</v>
      </c>
      <c r="AY276" s="18" t="s">
        <v>137</v>
      </c>
      <c r="BE276" s="219">
        <f>IF(N276="základní",J276,0)</f>
        <v>0</v>
      </c>
      <c r="BF276" s="219">
        <f>IF(N276="snížená",J276,0)</f>
        <v>0</v>
      </c>
      <c r="BG276" s="219">
        <f>IF(N276="zákl. přenesená",J276,0)</f>
        <v>0</v>
      </c>
      <c r="BH276" s="219">
        <f>IF(N276="sníž. přenesená",J276,0)</f>
        <v>0</v>
      </c>
      <c r="BI276" s="219">
        <f>IF(N276="nulová",J276,0)</f>
        <v>0</v>
      </c>
      <c r="BJ276" s="18" t="s">
        <v>145</v>
      </c>
      <c r="BK276" s="219">
        <f>ROUND(I276*H276,2)</f>
        <v>0</v>
      </c>
      <c r="BL276" s="18" t="s">
        <v>144</v>
      </c>
      <c r="BM276" s="218" t="s">
        <v>417</v>
      </c>
    </row>
    <row r="277" s="13" customFormat="1">
      <c r="A277" s="13"/>
      <c r="B277" s="220"/>
      <c r="C277" s="221"/>
      <c r="D277" s="222" t="s">
        <v>147</v>
      </c>
      <c r="E277" s="223" t="s">
        <v>28</v>
      </c>
      <c r="F277" s="224" t="s">
        <v>418</v>
      </c>
      <c r="G277" s="221"/>
      <c r="H277" s="225">
        <v>0.58499999999999996</v>
      </c>
      <c r="I277" s="226"/>
      <c r="J277" s="221"/>
      <c r="K277" s="221"/>
      <c r="L277" s="227"/>
      <c r="M277" s="228"/>
      <c r="N277" s="229"/>
      <c r="O277" s="229"/>
      <c r="P277" s="229"/>
      <c r="Q277" s="229"/>
      <c r="R277" s="229"/>
      <c r="S277" s="229"/>
      <c r="T277" s="23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1" t="s">
        <v>147</v>
      </c>
      <c r="AU277" s="231" t="s">
        <v>145</v>
      </c>
      <c r="AV277" s="13" t="s">
        <v>145</v>
      </c>
      <c r="AW277" s="13" t="s">
        <v>35</v>
      </c>
      <c r="AX277" s="13" t="s">
        <v>74</v>
      </c>
      <c r="AY277" s="231" t="s">
        <v>137</v>
      </c>
    </row>
    <row r="278" s="2" customFormat="1" ht="37.8" customHeight="1">
      <c r="A278" s="39"/>
      <c r="B278" s="40"/>
      <c r="C278" s="206" t="s">
        <v>419</v>
      </c>
      <c r="D278" s="206" t="s">
        <v>140</v>
      </c>
      <c r="E278" s="207" t="s">
        <v>420</v>
      </c>
      <c r="F278" s="208" t="s">
        <v>421</v>
      </c>
      <c r="G278" s="209" t="s">
        <v>155</v>
      </c>
      <c r="H278" s="210">
        <v>2.3999999999999999</v>
      </c>
      <c r="I278" s="211"/>
      <c r="J278" s="212">
        <f>ROUND(I278*H278,2)</f>
        <v>0</v>
      </c>
      <c r="K278" s="213"/>
      <c r="L278" s="45"/>
      <c r="M278" s="214" t="s">
        <v>28</v>
      </c>
      <c r="N278" s="215" t="s">
        <v>46</v>
      </c>
      <c r="O278" s="85"/>
      <c r="P278" s="216">
        <f>O278*H278</f>
        <v>0</v>
      </c>
      <c r="Q278" s="216">
        <v>0</v>
      </c>
      <c r="R278" s="216">
        <f>Q278*H278</f>
        <v>0</v>
      </c>
      <c r="S278" s="216">
        <v>0.063</v>
      </c>
      <c r="T278" s="217">
        <f>S278*H278</f>
        <v>0.1512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8" t="s">
        <v>144</v>
      </c>
      <c r="AT278" s="218" t="s">
        <v>140</v>
      </c>
      <c r="AU278" s="218" t="s">
        <v>145</v>
      </c>
      <c r="AY278" s="18" t="s">
        <v>137</v>
      </c>
      <c r="BE278" s="219">
        <f>IF(N278="základní",J278,0)</f>
        <v>0</v>
      </c>
      <c r="BF278" s="219">
        <f>IF(N278="snížená",J278,0)</f>
        <v>0</v>
      </c>
      <c r="BG278" s="219">
        <f>IF(N278="zákl. přenesená",J278,0)</f>
        <v>0</v>
      </c>
      <c r="BH278" s="219">
        <f>IF(N278="sníž. přenesená",J278,0)</f>
        <v>0</v>
      </c>
      <c r="BI278" s="219">
        <f>IF(N278="nulová",J278,0)</f>
        <v>0</v>
      </c>
      <c r="BJ278" s="18" t="s">
        <v>145</v>
      </c>
      <c r="BK278" s="219">
        <f>ROUND(I278*H278,2)</f>
        <v>0</v>
      </c>
      <c r="BL278" s="18" t="s">
        <v>144</v>
      </c>
      <c r="BM278" s="218" t="s">
        <v>422</v>
      </c>
    </row>
    <row r="279" s="13" customFormat="1">
      <c r="A279" s="13"/>
      <c r="B279" s="220"/>
      <c r="C279" s="221"/>
      <c r="D279" s="222" t="s">
        <v>147</v>
      </c>
      <c r="E279" s="223" t="s">
        <v>28</v>
      </c>
      <c r="F279" s="224" t="s">
        <v>423</v>
      </c>
      <c r="G279" s="221"/>
      <c r="H279" s="225">
        <v>2.3999999999999999</v>
      </c>
      <c r="I279" s="226"/>
      <c r="J279" s="221"/>
      <c r="K279" s="221"/>
      <c r="L279" s="227"/>
      <c r="M279" s="228"/>
      <c r="N279" s="229"/>
      <c r="O279" s="229"/>
      <c r="P279" s="229"/>
      <c r="Q279" s="229"/>
      <c r="R279" s="229"/>
      <c r="S279" s="229"/>
      <c r="T279" s="23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1" t="s">
        <v>147</v>
      </c>
      <c r="AU279" s="231" t="s">
        <v>145</v>
      </c>
      <c r="AV279" s="13" t="s">
        <v>145</v>
      </c>
      <c r="AW279" s="13" t="s">
        <v>35</v>
      </c>
      <c r="AX279" s="13" t="s">
        <v>74</v>
      </c>
      <c r="AY279" s="231" t="s">
        <v>137</v>
      </c>
    </row>
    <row r="280" s="2" customFormat="1" ht="37.8" customHeight="1">
      <c r="A280" s="39"/>
      <c r="B280" s="40"/>
      <c r="C280" s="206" t="s">
        <v>424</v>
      </c>
      <c r="D280" s="206" t="s">
        <v>140</v>
      </c>
      <c r="E280" s="207" t="s">
        <v>425</v>
      </c>
      <c r="F280" s="208" t="s">
        <v>426</v>
      </c>
      <c r="G280" s="209" t="s">
        <v>143</v>
      </c>
      <c r="H280" s="210">
        <v>3</v>
      </c>
      <c r="I280" s="211"/>
      <c r="J280" s="212">
        <f>ROUND(I280*H280,2)</f>
        <v>0</v>
      </c>
      <c r="K280" s="213"/>
      <c r="L280" s="45"/>
      <c r="M280" s="214" t="s">
        <v>28</v>
      </c>
      <c r="N280" s="215" t="s">
        <v>46</v>
      </c>
      <c r="O280" s="85"/>
      <c r="P280" s="216">
        <f>O280*H280</f>
        <v>0</v>
      </c>
      <c r="Q280" s="216">
        <v>0</v>
      </c>
      <c r="R280" s="216">
        <f>Q280*H280</f>
        <v>0</v>
      </c>
      <c r="S280" s="216">
        <v>0.058999999999999997</v>
      </c>
      <c r="T280" s="217">
        <f>S280*H280</f>
        <v>0.17699999999999999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8" t="s">
        <v>144</v>
      </c>
      <c r="AT280" s="218" t="s">
        <v>140</v>
      </c>
      <c r="AU280" s="218" t="s">
        <v>145</v>
      </c>
      <c r="AY280" s="18" t="s">
        <v>137</v>
      </c>
      <c r="BE280" s="219">
        <f>IF(N280="základní",J280,0)</f>
        <v>0</v>
      </c>
      <c r="BF280" s="219">
        <f>IF(N280="snížená",J280,0)</f>
        <v>0</v>
      </c>
      <c r="BG280" s="219">
        <f>IF(N280="zákl. přenesená",J280,0)</f>
        <v>0</v>
      </c>
      <c r="BH280" s="219">
        <f>IF(N280="sníž. přenesená",J280,0)</f>
        <v>0</v>
      </c>
      <c r="BI280" s="219">
        <f>IF(N280="nulová",J280,0)</f>
        <v>0</v>
      </c>
      <c r="BJ280" s="18" t="s">
        <v>145</v>
      </c>
      <c r="BK280" s="219">
        <f>ROUND(I280*H280,2)</f>
        <v>0</v>
      </c>
      <c r="BL280" s="18" t="s">
        <v>144</v>
      </c>
      <c r="BM280" s="218" t="s">
        <v>427</v>
      </c>
    </row>
    <row r="281" s="13" customFormat="1">
      <c r="A281" s="13"/>
      <c r="B281" s="220"/>
      <c r="C281" s="221"/>
      <c r="D281" s="222" t="s">
        <v>147</v>
      </c>
      <c r="E281" s="223" t="s">
        <v>28</v>
      </c>
      <c r="F281" s="224" t="s">
        <v>428</v>
      </c>
      <c r="G281" s="221"/>
      <c r="H281" s="225">
        <v>1</v>
      </c>
      <c r="I281" s="226"/>
      <c r="J281" s="221"/>
      <c r="K281" s="221"/>
      <c r="L281" s="227"/>
      <c r="M281" s="228"/>
      <c r="N281" s="229"/>
      <c r="O281" s="229"/>
      <c r="P281" s="229"/>
      <c r="Q281" s="229"/>
      <c r="R281" s="229"/>
      <c r="S281" s="229"/>
      <c r="T281" s="23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1" t="s">
        <v>147</v>
      </c>
      <c r="AU281" s="231" t="s">
        <v>145</v>
      </c>
      <c r="AV281" s="13" t="s">
        <v>145</v>
      </c>
      <c r="AW281" s="13" t="s">
        <v>35</v>
      </c>
      <c r="AX281" s="13" t="s">
        <v>74</v>
      </c>
      <c r="AY281" s="231" t="s">
        <v>137</v>
      </c>
    </row>
    <row r="282" s="13" customFormat="1">
      <c r="A282" s="13"/>
      <c r="B282" s="220"/>
      <c r="C282" s="221"/>
      <c r="D282" s="222" t="s">
        <v>147</v>
      </c>
      <c r="E282" s="223" t="s">
        <v>28</v>
      </c>
      <c r="F282" s="224" t="s">
        <v>429</v>
      </c>
      <c r="G282" s="221"/>
      <c r="H282" s="225">
        <v>1</v>
      </c>
      <c r="I282" s="226"/>
      <c r="J282" s="221"/>
      <c r="K282" s="221"/>
      <c r="L282" s="227"/>
      <c r="M282" s="228"/>
      <c r="N282" s="229"/>
      <c r="O282" s="229"/>
      <c r="P282" s="229"/>
      <c r="Q282" s="229"/>
      <c r="R282" s="229"/>
      <c r="S282" s="229"/>
      <c r="T282" s="23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1" t="s">
        <v>147</v>
      </c>
      <c r="AU282" s="231" t="s">
        <v>145</v>
      </c>
      <c r="AV282" s="13" t="s">
        <v>145</v>
      </c>
      <c r="AW282" s="13" t="s">
        <v>35</v>
      </c>
      <c r="AX282" s="13" t="s">
        <v>74</v>
      </c>
      <c r="AY282" s="231" t="s">
        <v>137</v>
      </c>
    </row>
    <row r="283" s="13" customFormat="1">
      <c r="A283" s="13"/>
      <c r="B283" s="220"/>
      <c r="C283" s="221"/>
      <c r="D283" s="222" t="s">
        <v>147</v>
      </c>
      <c r="E283" s="223" t="s">
        <v>28</v>
      </c>
      <c r="F283" s="224" t="s">
        <v>430</v>
      </c>
      <c r="G283" s="221"/>
      <c r="H283" s="225">
        <v>1</v>
      </c>
      <c r="I283" s="226"/>
      <c r="J283" s="221"/>
      <c r="K283" s="221"/>
      <c r="L283" s="227"/>
      <c r="M283" s="228"/>
      <c r="N283" s="229"/>
      <c r="O283" s="229"/>
      <c r="P283" s="229"/>
      <c r="Q283" s="229"/>
      <c r="R283" s="229"/>
      <c r="S283" s="229"/>
      <c r="T283" s="23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1" t="s">
        <v>147</v>
      </c>
      <c r="AU283" s="231" t="s">
        <v>145</v>
      </c>
      <c r="AV283" s="13" t="s">
        <v>145</v>
      </c>
      <c r="AW283" s="13" t="s">
        <v>35</v>
      </c>
      <c r="AX283" s="13" t="s">
        <v>74</v>
      </c>
      <c r="AY283" s="231" t="s">
        <v>137</v>
      </c>
    </row>
    <row r="284" s="2" customFormat="1" ht="37.8" customHeight="1">
      <c r="A284" s="39"/>
      <c r="B284" s="40"/>
      <c r="C284" s="206" t="s">
        <v>431</v>
      </c>
      <c r="D284" s="206" t="s">
        <v>140</v>
      </c>
      <c r="E284" s="207" t="s">
        <v>432</v>
      </c>
      <c r="F284" s="208" t="s">
        <v>433</v>
      </c>
      <c r="G284" s="209" t="s">
        <v>185</v>
      </c>
      <c r="H284" s="210">
        <v>0.34599999999999997</v>
      </c>
      <c r="I284" s="211"/>
      <c r="J284" s="212">
        <f>ROUND(I284*H284,2)</f>
        <v>0</v>
      </c>
      <c r="K284" s="213"/>
      <c r="L284" s="45"/>
      <c r="M284" s="214" t="s">
        <v>28</v>
      </c>
      <c r="N284" s="215" t="s">
        <v>46</v>
      </c>
      <c r="O284" s="85"/>
      <c r="P284" s="216">
        <f>O284*H284</f>
        <v>0</v>
      </c>
      <c r="Q284" s="216">
        <v>0</v>
      </c>
      <c r="R284" s="216">
        <f>Q284*H284</f>
        <v>0</v>
      </c>
      <c r="S284" s="216">
        <v>2.3999999999999999</v>
      </c>
      <c r="T284" s="217">
        <f>S284*H284</f>
        <v>0.83039999999999992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8" t="s">
        <v>144</v>
      </c>
      <c r="AT284" s="218" t="s">
        <v>140</v>
      </c>
      <c r="AU284" s="218" t="s">
        <v>145</v>
      </c>
      <c r="AY284" s="18" t="s">
        <v>137</v>
      </c>
      <c r="BE284" s="219">
        <f>IF(N284="základní",J284,0)</f>
        <v>0</v>
      </c>
      <c r="BF284" s="219">
        <f>IF(N284="snížená",J284,0)</f>
        <v>0</v>
      </c>
      <c r="BG284" s="219">
        <f>IF(N284="zákl. přenesená",J284,0)</f>
        <v>0</v>
      </c>
      <c r="BH284" s="219">
        <f>IF(N284="sníž. přenesená",J284,0)</f>
        <v>0</v>
      </c>
      <c r="BI284" s="219">
        <f>IF(N284="nulová",J284,0)</f>
        <v>0</v>
      </c>
      <c r="BJ284" s="18" t="s">
        <v>145</v>
      </c>
      <c r="BK284" s="219">
        <f>ROUND(I284*H284,2)</f>
        <v>0</v>
      </c>
      <c r="BL284" s="18" t="s">
        <v>144</v>
      </c>
      <c r="BM284" s="218" t="s">
        <v>434</v>
      </c>
    </row>
    <row r="285" s="13" customFormat="1">
      <c r="A285" s="13"/>
      <c r="B285" s="220"/>
      <c r="C285" s="221"/>
      <c r="D285" s="222" t="s">
        <v>147</v>
      </c>
      <c r="E285" s="223" t="s">
        <v>28</v>
      </c>
      <c r="F285" s="224" t="s">
        <v>435</v>
      </c>
      <c r="G285" s="221"/>
      <c r="H285" s="225">
        <v>0.108</v>
      </c>
      <c r="I285" s="226"/>
      <c r="J285" s="221"/>
      <c r="K285" s="221"/>
      <c r="L285" s="227"/>
      <c r="M285" s="228"/>
      <c r="N285" s="229"/>
      <c r="O285" s="229"/>
      <c r="P285" s="229"/>
      <c r="Q285" s="229"/>
      <c r="R285" s="229"/>
      <c r="S285" s="229"/>
      <c r="T285" s="23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1" t="s">
        <v>147</v>
      </c>
      <c r="AU285" s="231" t="s">
        <v>145</v>
      </c>
      <c r="AV285" s="13" t="s">
        <v>145</v>
      </c>
      <c r="AW285" s="13" t="s">
        <v>35</v>
      </c>
      <c r="AX285" s="13" t="s">
        <v>74</v>
      </c>
      <c r="AY285" s="231" t="s">
        <v>137</v>
      </c>
    </row>
    <row r="286" s="13" customFormat="1">
      <c r="A286" s="13"/>
      <c r="B286" s="220"/>
      <c r="C286" s="221"/>
      <c r="D286" s="222" t="s">
        <v>147</v>
      </c>
      <c r="E286" s="223" t="s">
        <v>28</v>
      </c>
      <c r="F286" s="224" t="s">
        <v>436</v>
      </c>
      <c r="G286" s="221"/>
      <c r="H286" s="225">
        <v>0.094</v>
      </c>
      <c r="I286" s="226"/>
      <c r="J286" s="221"/>
      <c r="K286" s="221"/>
      <c r="L286" s="227"/>
      <c r="M286" s="228"/>
      <c r="N286" s="229"/>
      <c r="O286" s="229"/>
      <c r="P286" s="229"/>
      <c r="Q286" s="229"/>
      <c r="R286" s="229"/>
      <c r="S286" s="229"/>
      <c r="T286" s="23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1" t="s">
        <v>147</v>
      </c>
      <c r="AU286" s="231" t="s">
        <v>145</v>
      </c>
      <c r="AV286" s="13" t="s">
        <v>145</v>
      </c>
      <c r="AW286" s="13" t="s">
        <v>35</v>
      </c>
      <c r="AX286" s="13" t="s">
        <v>74</v>
      </c>
      <c r="AY286" s="231" t="s">
        <v>137</v>
      </c>
    </row>
    <row r="287" s="13" customFormat="1">
      <c r="A287" s="13"/>
      <c r="B287" s="220"/>
      <c r="C287" s="221"/>
      <c r="D287" s="222" t="s">
        <v>147</v>
      </c>
      <c r="E287" s="223" t="s">
        <v>28</v>
      </c>
      <c r="F287" s="224" t="s">
        <v>437</v>
      </c>
      <c r="G287" s="221"/>
      <c r="H287" s="225">
        <v>0.14399999999999999</v>
      </c>
      <c r="I287" s="226"/>
      <c r="J287" s="221"/>
      <c r="K287" s="221"/>
      <c r="L287" s="227"/>
      <c r="M287" s="228"/>
      <c r="N287" s="229"/>
      <c r="O287" s="229"/>
      <c r="P287" s="229"/>
      <c r="Q287" s="229"/>
      <c r="R287" s="229"/>
      <c r="S287" s="229"/>
      <c r="T287" s="23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1" t="s">
        <v>147</v>
      </c>
      <c r="AU287" s="231" t="s">
        <v>145</v>
      </c>
      <c r="AV287" s="13" t="s">
        <v>145</v>
      </c>
      <c r="AW287" s="13" t="s">
        <v>35</v>
      </c>
      <c r="AX287" s="13" t="s">
        <v>74</v>
      </c>
      <c r="AY287" s="231" t="s">
        <v>137</v>
      </c>
    </row>
    <row r="288" s="2" customFormat="1" ht="37.8" customHeight="1">
      <c r="A288" s="39"/>
      <c r="B288" s="40"/>
      <c r="C288" s="206" t="s">
        <v>438</v>
      </c>
      <c r="D288" s="206" t="s">
        <v>140</v>
      </c>
      <c r="E288" s="207" t="s">
        <v>439</v>
      </c>
      <c r="F288" s="208" t="s">
        <v>440</v>
      </c>
      <c r="G288" s="209" t="s">
        <v>143</v>
      </c>
      <c r="H288" s="210">
        <v>1</v>
      </c>
      <c r="I288" s="211"/>
      <c r="J288" s="212">
        <f>ROUND(I288*H288,2)</f>
        <v>0</v>
      </c>
      <c r="K288" s="213"/>
      <c r="L288" s="45"/>
      <c r="M288" s="214" t="s">
        <v>28</v>
      </c>
      <c r="N288" s="215" t="s">
        <v>46</v>
      </c>
      <c r="O288" s="85"/>
      <c r="P288" s="216">
        <f>O288*H288</f>
        <v>0</v>
      </c>
      <c r="Q288" s="216">
        <v>0</v>
      </c>
      <c r="R288" s="216">
        <f>Q288*H288</f>
        <v>0</v>
      </c>
      <c r="S288" s="216">
        <v>0.032000000000000001</v>
      </c>
      <c r="T288" s="217">
        <f>S288*H288</f>
        <v>0.032000000000000001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8" t="s">
        <v>144</v>
      </c>
      <c r="AT288" s="218" t="s">
        <v>140</v>
      </c>
      <c r="AU288" s="218" t="s">
        <v>145</v>
      </c>
      <c r="AY288" s="18" t="s">
        <v>137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18" t="s">
        <v>145</v>
      </c>
      <c r="BK288" s="219">
        <f>ROUND(I288*H288,2)</f>
        <v>0</v>
      </c>
      <c r="BL288" s="18" t="s">
        <v>144</v>
      </c>
      <c r="BM288" s="218" t="s">
        <v>441</v>
      </c>
    </row>
    <row r="289" s="13" customFormat="1">
      <c r="A289" s="13"/>
      <c r="B289" s="220"/>
      <c r="C289" s="221"/>
      <c r="D289" s="222" t="s">
        <v>147</v>
      </c>
      <c r="E289" s="223" t="s">
        <v>28</v>
      </c>
      <c r="F289" s="224" t="s">
        <v>442</v>
      </c>
      <c r="G289" s="221"/>
      <c r="H289" s="225">
        <v>1</v>
      </c>
      <c r="I289" s="226"/>
      <c r="J289" s="221"/>
      <c r="K289" s="221"/>
      <c r="L289" s="227"/>
      <c r="M289" s="228"/>
      <c r="N289" s="229"/>
      <c r="O289" s="229"/>
      <c r="P289" s="229"/>
      <c r="Q289" s="229"/>
      <c r="R289" s="229"/>
      <c r="S289" s="229"/>
      <c r="T289" s="23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1" t="s">
        <v>147</v>
      </c>
      <c r="AU289" s="231" t="s">
        <v>145</v>
      </c>
      <c r="AV289" s="13" t="s">
        <v>145</v>
      </c>
      <c r="AW289" s="13" t="s">
        <v>35</v>
      </c>
      <c r="AX289" s="13" t="s">
        <v>74</v>
      </c>
      <c r="AY289" s="231" t="s">
        <v>137</v>
      </c>
    </row>
    <row r="290" s="2" customFormat="1" ht="37.8" customHeight="1">
      <c r="A290" s="39"/>
      <c r="B290" s="40"/>
      <c r="C290" s="206" t="s">
        <v>443</v>
      </c>
      <c r="D290" s="206" t="s">
        <v>140</v>
      </c>
      <c r="E290" s="207" t="s">
        <v>444</v>
      </c>
      <c r="F290" s="208" t="s">
        <v>445</v>
      </c>
      <c r="G290" s="209" t="s">
        <v>172</v>
      </c>
      <c r="H290" s="210">
        <v>1.2</v>
      </c>
      <c r="I290" s="211"/>
      <c r="J290" s="212">
        <f>ROUND(I290*H290,2)</f>
        <v>0</v>
      </c>
      <c r="K290" s="213"/>
      <c r="L290" s="45"/>
      <c r="M290" s="214" t="s">
        <v>28</v>
      </c>
      <c r="N290" s="215" t="s">
        <v>46</v>
      </c>
      <c r="O290" s="85"/>
      <c r="P290" s="216">
        <f>O290*H290</f>
        <v>0</v>
      </c>
      <c r="Q290" s="216">
        <v>0.000669</v>
      </c>
      <c r="R290" s="216">
        <f>Q290*H290</f>
        <v>0.0008028</v>
      </c>
      <c r="S290" s="216">
        <v>0.031</v>
      </c>
      <c r="T290" s="217">
        <f>S290*H290</f>
        <v>0.037199999999999997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8" t="s">
        <v>144</v>
      </c>
      <c r="AT290" s="218" t="s">
        <v>140</v>
      </c>
      <c r="AU290" s="218" t="s">
        <v>145</v>
      </c>
      <c r="AY290" s="18" t="s">
        <v>137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18" t="s">
        <v>145</v>
      </c>
      <c r="BK290" s="219">
        <f>ROUND(I290*H290,2)</f>
        <v>0</v>
      </c>
      <c r="BL290" s="18" t="s">
        <v>144</v>
      </c>
      <c r="BM290" s="218" t="s">
        <v>446</v>
      </c>
    </row>
    <row r="291" s="13" customFormat="1">
      <c r="A291" s="13"/>
      <c r="B291" s="220"/>
      <c r="C291" s="221"/>
      <c r="D291" s="222" t="s">
        <v>147</v>
      </c>
      <c r="E291" s="223" t="s">
        <v>28</v>
      </c>
      <c r="F291" s="224" t="s">
        <v>447</v>
      </c>
      <c r="G291" s="221"/>
      <c r="H291" s="225">
        <v>1.2</v>
      </c>
      <c r="I291" s="226"/>
      <c r="J291" s="221"/>
      <c r="K291" s="221"/>
      <c r="L291" s="227"/>
      <c r="M291" s="228"/>
      <c r="N291" s="229"/>
      <c r="O291" s="229"/>
      <c r="P291" s="229"/>
      <c r="Q291" s="229"/>
      <c r="R291" s="229"/>
      <c r="S291" s="229"/>
      <c r="T291" s="23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1" t="s">
        <v>147</v>
      </c>
      <c r="AU291" s="231" t="s">
        <v>145</v>
      </c>
      <c r="AV291" s="13" t="s">
        <v>145</v>
      </c>
      <c r="AW291" s="13" t="s">
        <v>35</v>
      </c>
      <c r="AX291" s="13" t="s">
        <v>74</v>
      </c>
      <c r="AY291" s="231" t="s">
        <v>137</v>
      </c>
    </row>
    <row r="292" s="2" customFormat="1" ht="37.8" customHeight="1">
      <c r="A292" s="39"/>
      <c r="B292" s="40"/>
      <c r="C292" s="206" t="s">
        <v>448</v>
      </c>
      <c r="D292" s="206" t="s">
        <v>140</v>
      </c>
      <c r="E292" s="207" t="s">
        <v>449</v>
      </c>
      <c r="F292" s="208" t="s">
        <v>450</v>
      </c>
      <c r="G292" s="209" t="s">
        <v>172</v>
      </c>
      <c r="H292" s="210">
        <v>0.40000000000000002</v>
      </c>
      <c r="I292" s="211"/>
      <c r="J292" s="212">
        <f>ROUND(I292*H292,2)</f>
        <v>0</v>
      </c>
      <c r="K292" s="213"/>
      <c r="L292" s="45"/>
      <c r="M292" s="214" t="s">
        <v>28</v>
      </c>
      <c r="N292" s="215" t="s">
        <v>46</v>
      </c>
      <c r="O292" s="85"/>
      <c r="P292" s="216">
        <f>O292*H292</f>
        <v>0</v>
      </c>
      <c r="Q292" s="216">
        <v>0.0062199999999999998</v>
      </c>
      <c r="R292" s="216">
        <f>Q292*H292</f>
        <v>0.0024880000000000002</v>
      </c>
      <c r="S292" s="216">
        <v>0.502</v>
      </c>
      <c r="T292" s="217">
        <f>S292*H292</f>
        <v>0.20080000000000001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8" t="s">
        <v>144</v>
      </c>
      <c r="AT292" s="218" t="s">
        <v>140</v>
      </c>
      <c r="AU292" s="218" t="s">
        <v>145</v>
      </c>
      <c r="AY292" s="18" t="s">
        <v>137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18" t="s">
        <v>145</v>
      </c>
      <c r="BK292" s="219">
        <f>ROUND(I292*H292,2)</f>
        <v>0</v>
      </c>
      <c r="BL292" s="18" t="s">
        <v>144</v>
      </c>
      <c r="BM292" s="218" t="s">
        <v>451</v>
      </c>
    </row>
    <row r="293" s="13" customFormat="1">
      <c r="A293" s="13"/>
      <c r="B293" s="220"/>
      <c r="C293" s="221"/>
      <c r="D293" s="222" t="s">
        <v>147</v>
      </c>
      <c r="E293" s="223" t="s">
        <v>28</v>
      </c>
      <c r="F293" s="224" t="s">
        <v>452</v>
      </c>
      <c r="G293" s="221"/>
      <c r="H293" s="225">
        <v>0.40000000000000002</v>
      </c>
      <c r="I293" s="226"/>
      <c r="J293" s="221"/>
      <c r="K293" s="221"/>
      <c r="L293" s="227"/>
      <c r="M293" s="228"/>
      <c r="N293" s="229"/>
      <c r="O293" s="229"/>
      <c r="P293" s="229"/>
      <c r="Q293" s="229"/>
      <c r="R293" s="229"/>
      <c r="S293" s="229"/>
      <c r="T293" s="23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1" t="s">
        <v>147</v>
      </c>
      <c r="AU293" s="231" t="s">
        <v>145</v>
      </c>
      <c r="AV293" s="13" t="s">
        <v>145</v>
      </c>
      <c r="AW293" s="13" t="s">
        <v>35</v>
      </c>
      <c r="AX293" s="13" t="s">
        <v>74</v>
      </c>
      <c r="AY293" s="231" t="s">
        <v>137</v>
      </c>
    </row>
    <row r="294" s="2" customFormat="1" ht="37.8" customHeight="1">
      <c r="A294" s="39"/>
      <c r="B294" s="40"/>
      <c r="C294" s="206" t="s">
        <v>453</v>
      </c>
      <c r="D294" s="206" t="s">
        <v>140</v>
      </c>
      <c r="E294" s="207" t="s">
        <v>454</v>
      </c>
      <c r="F294" s="208" t="s">
        <v>455</v>
      </c>
      <c r="G294" s="209" t="s">
        <v>172</v>
      </c>
      <c r="H294" s="210">
        <v>9.2400000000000002</v>
      </c>
      <c r="I294" s="211"/>
      <c r="J294" s="212">
        <f>ROUND(I294*H294,2)</f>
        <v>0</v>
      </c>
      <c r="K294" s="213"/>
      <c r="L294" s="45"/>
      <c r="M294" s="214" t="s">
        <v>28</v>
      </c>
      <c r="N294" s="215" t="s">
        <v>46</v>
      </c>
      <c r="O294" s="85"/>
      <c r="P294" s="216">
        <f>O294*H294</f>
        <v>0</v>
      </c>
      <c r="Q294" s="216">
        <v>0.0002009</v>
      </c>
      <c r="R294" s="216">
        <f>Q294*H294</f>
        <v>0.001856316</v>
      </c>
      <c r="S294" s="216">
        <v>0</v>
      </c>
      <c r="T294" s="217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8" t="s">
        <v>144</v>
      </c>
      <c r="AT294" s="218" t="s">
        <v>140</v>
      </c>
      <c r="AU294" s="218" t="s">
        <v>145</v>
      </c>
      <c r="AY294" s="18" t="s">
        <v>137</v>
      </c>
      <c r="BE294" s="219">
        <f>IF(N294="základní",J294,0)</f>
        <v>0</v>
      </c>
      <c r="BF294" s="219">
        <f>IF(N294="snížená",J294,0)</f>
        <v>0</v>
      </c>
      <c r="BG294" s="219">
        <f>IF(N294="zákl. přenesená",J294,0)</f>
        <v>0</v>
      </c>
      <c r="BH294" s="219">
        <f>IF(N294="sníž. přenesená",J294,0)</f>
        <v>0</v>
      </c>
      <c r="BI294" s="219">
        <f>IF(N294="nulová",J294,0)</f>
        <v>0</v>
      </c>
      <c r="BJ294" s="18" t="s">
        <v>145</v>
      </c>
      <c r="BK294" s="219">
        <f>ROUND(I294*H294,2)</f>
        <v>0</v>
      </c>
      <c r="BL294" s="18" t="s">
        <v>144</v>
      </c>
      <c r="BM294" s="218" t="s">
        <v>456</v>
      </c>
    </row>
    <row r="295" s="13" customFormat="1">
      <c r="A295" s="13"/>
      <c r="B295" s="220"/>
      <c r="C295" s="221"/>
      <c r="D295" s="222" t="s">
        <v>147</v>
      </c>
      <c r="E295" s="223" t="s">
        <v>28</v>
      </c>
      <c r="F295" s="224" t="s">
        <v>457</v>
      </c>
      <c r="G295" s="221"/>
      <c r="H295" s="225">
        <v>0.59999999999999998</v>
      </c>
      <c r="I295" s="226"/>
      <c r="J295" s="221"/>
      <c r="K295" s="221"/>
      <c r="L295" s="227"/>
      <c r="M295" s="228"/>
      <c r="N295" s="229"/>
      <c r="O295" s="229"/>
      <c r="P295" s="229"/>
      <c r="Q295" s="229"/>
      <c r="R295" s="229"/>
      <c r="S295" s="229"/>
      <c r="T295" s="23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1" t="s">
        <v>147</v>
      </c>
      <c r="AU295" s="231" t="s">
        <v>145</v>
      </c>
      <c r="AV295" s="13" t="s">
        <v>145</v>
      </c>
      <c r="AW295" s="13" t="s">
        <v>35</v>
      </c>
      <c r="AX295" s="13" t="s">
        <v>74</v>
      </c>
      <c r="AY295" s="231" t="s">
        <v>137</v>
      </c>
    </row>
    <row r="296" s="13" customFormat="1">
      <c r="A296" s="13"/>
      <c r="B296" s="220"/>
      <c r="C296" s="221"/>
      <c r="D296" s="222" t="s">
        <v>147</v>
      </c>
      <c r="E296" s="223" t="s">
        <v>28</v>
      </c>
      <c r="F296" s="224" t="s">
        <v>458</v>
      </c>
      <c r="G296" s="221"/>
      <c r="H296" s="225">
        <v>2.3999999999999999</v>
      </c>
      <c r="I296" s="226"/>
      <c r="J296" s="221"/>
      <c r="K296" s="221"/>
      <c r="L296" s="227"/>
      <c r="M296" s="228"/>
      <c r="N296" s="229"/>
      <c r="O296" s="229"/>
      <c r="P296" s="229"/>
      <c r="Q296" s="229"/>
      <c r="R296" s="229"/>
      <c r="S296" s="229"/>
      <c r="T296" s="23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1" t="s">
        <v>147</v>
      </c>
      <c r="AU296" s="231" t="s">
        <v>145</v>
      </c>
      <c r="AV296" s="13" t="s">
        <v>145</v>
      </c>
      <c r="AW296" s="13" t="s">
        <v>35</v>
      </c>
      <c r="AX296" s="13" t="s">
        <v>74</v>
      </c>
      <c r="AY296" s="231" t="s">
        <v>137</v>
      </c>
    </row>
    <row r="297" s="13" customFormat="1">
      <c r="A297" s="13"/>
      <c r="B297" s="220"/>
      <c r="C297" s="221"/>
      <c r="D297" s="222" t="s">
        <v>147</v>
      </c>
      <c r="E297" s="223" t="s">
        <v>28</v>
      </c>
      <c r="F297" s="224" t="s">
        <v>459</v>
      </c>
      <c r="G297" s="221"/>
      <c r="H297" s="225">
        <v>2.2400000000000002</v>
      </c>
      <c r="I297" s="226"/>
      <c r="J297" s="221"/>
      <c r="K297" s="221"/>
      <c r="L297" s="227"/>
      <c r="M297" s="228"/>
      <c r="N297" s="229"/>
      <c r="O297" s="229"/>
      <c r="P297" s="229"/>
      <c r="Q297" s="229"/>
      <c r="R297" s="229"/>
      <c r="S297" s="229"/>
      <c r="T297" s="23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1" t="s">
        <v>147</v>
      </c>
      <c r="AU297" s="231" t="s">
        <v>145</v>
      </c>
      <c r="AV297" s="13" t="s">
        <v>145</v>
      </c>
      <c r="AW297" s="13" t="s">
        <v>35</v>
      </c>
      <c r="AX297" s="13" t="s">
        <v>74</v>
      </c>
      <c r="AY297" s="231" t="s">
        <v>137</v>
      </c>
    </row>
    <row r="298" s="13" customFormat="1">
      <c r="A298" s="13"/>
      <c r="B298" s="220"/>
      <c r="C298" s="221"/>
      <c r="D298" s="222" t="s">
        <v>147</v>
      </c>
      <c r="E298" s="223" t="s">
        <v>28</v>
      </c>
      <c r="F298" s="224" t="s">
        <v>460</v>
      </c>
      <c r="G298" s="221"/>
      <c r="H298" s="225">
        <v>1</v>
      </c>
      <c r="I298" s="226"/>
      <c r="J298" s="221"/>
      <c r="K298" s="221"/>
      <c r="L298" s="227"/>
      <c r="M298" s="228"/>
      <c r="N298" s="229"/>
      <c r="O298" s="229"/>
      <c r="P298" s="229"/>
      <c r="Q298" s="229"/>
      <c r="R298" s="229"/>
      <c r="S298" s="229"/>
      <c r="T298" s="23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1" t="s">
        <v>147</v>
      </c>
      <c r="AU298" s="231" t="s">
        <v>145</v>
      </c>
      <c r="AV298" s="13" t="s">
        <v>145</v>
      </c>
      <c r="AW298" s="13" t="s">
        <v>35</v>
      </c>
      <c r="AX298" s="13" t="s">
        <v>74</v>
      </c>
      <c r="AY298" s="231" t="s">
        <v>137</v>
      </c>
    </row>
    <row r="299" s="13" customFormat="1">
      <c r="A299" s="13"/>
      <c r="B299" s="220"/>
      <c r="C299" s="221"/>
      <c r="D299" s="222" t="s">
        <v>147</v>
      </c>
      <c r="E299" s="223" t="s">
        <v>28</v>
      </c>
      <c r="F299" s="224" t="s">
        <v>430</v>
      </c>
      <c r="G299" s="221"/>
      <c r="H299" s="225">
        <v>1</v>
      </c>
      <c r="I299" s="226"/>
      <c r="J299" s="221"/>
      <c r="K299" s="221"/>
      <c r="L299" s="227"/>
      <c r="M299" s="228"/>
      <c r="N299" s="229"/>
      <c r="O299" s="229"/>
      <c r="P299" s="229"/>
      <c r="Q299" s="229"/>
      <c r="R299" s="229"/>
      <c r="S299" s="229"/>
      <c r="T299" s="23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1" t="s">
        <v>147</v>
      </c>
      <c r="AU299" s="231" t="s">
        <v>145</v>
      </c>
      <c r="AV299" s="13" t="s">
        <v>145</v>
      </c>
      <c r="AW299" s="13" t="s">
        <v>35</v>
      </c>
      <c r="AX299" s="13" t="s">
        <v>74</v>
      </c>
      <c r="AY299" s="231" t="s">
        <v>137</v>
      </c>
    </row>
    <row r="300" s="13" customFormat="1">
      <c r="A300" s="13"/>
      <c r="B300" s="220"/>
      <c r="C300" s="221"/>
      <c r="D300" s="222" t="s">
        <v>147</v>
      </c>
      <c r="E300" s="223" t="s">
        <v>28</v>
      </c>
      <c r="F300" s="224" t="s">
        <v>461</v>
      </c>
      <c r="G300" s="221"/>
      <c r="H300" s="225">
        <v>2</v>
      </c>
      <c r="I300" s="226"/>
      <c r="J300" s="221"/>
      <c r="K300" s="221"/>
      <c r="L300" s="227"/>
      <c r="M300" s="228"/>
      <c r="N300" s="229"/>
      <c r="O300" s="229"/>
      <c r="P300" s="229"/>
      <c r="Q300" s="229"/>
      <c r="R300" s="229"/>
      <c r="S300" s="229"/>
      <c r="T300" s="23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1" t="s">
        <v>147</v>
      </c>
      <c r="AU300" s="231" t="s">
        <v>145</v>
      </c>
      <c r="AV300" s="13" t="s">
        <v>145</v>
      </c>
      <c r="AW300" s="13" t="s">
        <v>35</v>
      </c>
      <c r="AX300" s="13" t="s">
        <v>74</v>
      </c>
      <c r="AY300" s="231" t="s">
        <v>137</v>
      </c>
    </row>
    <row r="301" s="2" customFormat="1" ht="24.15" customHeight="1">
      <c r="A301" s="39"/>
      <c r="B301" s="40"/>
      <c r="C301" s="206" t="s">
        <v>462</v>
      </c>
      <c r="D301" s="206" t="s">
        <v>140</v>
      </c>
      <c r="E301" s="207" t="s">
        <v>463</v>
      </c>
      <c r="F301" s="208" t="s">
        <v>464</v>
      </c>
      <c r="G301" s="209" t="s">
        <v>172</v>
      </c>
      <c r="H301" s="210">
        <v>8.4800000000000004</v>
      </c>
      <c r="I301" s="211"/>
      <c r="J301" s="212">
        <f>ROUND(I301*H301,2)</f>
        <v>0</v>
      </c>
      <c r="K301" s="213"/>
      <c r="L301" s="45"/>
      <c r="M301" s="214" t="s">
        <v>28</v>
      </c>
      <c r="N301" s="215" t="s">
        <v>46</v>
      </c>
      <c r="O301" s="85"/>
      <c r="P301" s="216">
        <f>O301*H301</f>
        <v>0</v>
      </c>
      <c r="Q301" s="216">
        <v>2.7999999999999999E-06</v>
      </c>
      <c r="R301" s="216">
        <f>Q301*H301</f>
        <v>2.3744000000000002E-05</v>
      </c>
      <c r="S301" s="216">
        <v>0</v>
      </c>
      <c r="T301" s="217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8" t="s">
        <v>144</v>
      </c>
      <c r="AT301" s="218" t="s">
        <v>140</v>
      </c>
      <c r="AU301" s="218" t="s">
        <v>145</v>
      </c>
      <c r="AY301" s="18" t="s">
        <v>137</v>
      </c>
      <c r="BE301" s="219">
        <f>IF(N301="základní",J301,0)</f>
        <v>0</v>
      </c>
      <c r="BF301" s="219">
        <f>IF(N301="snížená",J301,0)</f>
        <v>0</v>
      </c>
      <c r="BG301" s="219">
        <f>IF(N301="zákl. přenesená",J301,0)</f>
        <v>0</v>
      </c>
      <c r="BH301" s="219">
        <f>IF(N301="sníž. přenesená",J301,0)</f>
        <v>0</v>
      </c>
      <c r="BI301" s="219">
        <f>IF(N301="nulová",J301,0)</f>
        <v>0</v>
      </c>
      <c r="BJ301" s="18" t="s">
        <v>145</v>
      </c>
      <c r="BK301" s="219">
        <f>ROUND(I301*H301,2)</f>
        <v>0</v>
      </c>
      <c r="BL301" s="18" t="s">
        <v>144</v>
      </c>
      <c r="BM301" s="218" t="s">
        <v>465</v>
      </c>
    </row>
    <row r="302" s="13" customFormat="1">
      <c r="A302" s="13"/>
      <c r="B302" s="220"/>
      <c r="C302" s="221"/>
      <c r="D302" s="222" t="s">
        <v>147</v>
      </c>
      <c r="E302" s="223" t="s">
        <v>28</v>
      </c>
      <c r="F302" s="224" t="s">
        <v>466</v>
      </c>
      <c r="G302" s="221"/>
      <c r="H302" s="225">
        <v>8.4800000000000004</v>
      </c>
      <c r="I302" s="226"/>
      <c r="J302" s="221"/>
      <c r="K302" s="221"/>
      <c r="L302" s="227"/>
      <c r="M302" s="228"/>
      <c r="N302" s="229"/>
      <c r="O302" s="229"/>
      <c r="P302" s="229"/>
      <c r="Q302" s="229"/>
      <c r="R302" s="229"/>
      <c r="S302" s="229"/>
      <c r="T302" s="23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1" t="s">
        <v>147</v>
      </c>
      <c r="AU302" s="231" t="s">
        <v>145</v>
      </c>
      <c r="AV302" s="13" t="s">
        <v>145</v>
      </c>
      <c r="AW302" s="13" t="s">
        <v>35</v>
      </c>
      <c r="AX302" s="13" t="s">
        <v>74</v>
      </c>
      <c r="AY302" s="231" t="s">
        <v>137</v>
      </c>
    </row>
    <row r="303" s="2" customFormat="1" ht="37.8" customHeight="1">
      <c r="A303" s="39"/>
      <c r="B303" s="40"/>
      <c r="C303" s="206" t="s">
        <v>467</v>
      </c>
      <c r="D303" s="206" t="s">
        <v>140</v>
      </c>
      <c r="E303" s="207" t="s">
        <v>468</v>
      </c>
      <c r="F303" s="208" t="s">
        <v>469</v>
      </c>
      <c r="G303" s="209" t="s">
        <v>155</v>
      </c>
      <c r="H303" s="210">
        <v>0.047</v>
      </c>
      <c r="I303" s="211"/>
      <c r="J303" s="212">
        <f>ROUND(I303*H303,2)</f>
        <v>0</v>
      </c>
      <c r="K303" s="213"/>
      <c r="L303" s="45"/>
      <c r="M303" s="214" t="s">
        <v>28</v>
      </c>
      <c r="N303" s="215" t="s">
        <v>46</v>
      </c>
      <c r="O303" s="85"/>
      <c r="P303" s="216">
        <f>O303*H303</f>
        <v>0</v>
      </c>
      <c r="Q303" s="216">
        <v>0.039081999999999999</v>
      </c>
      <c r="R303" s="216">
        <f>Q303*H303</f>
        <v>0.001836854</v>
      </c>
      <c r="S303" s="216">
        <v>0</v>
      </c>
      <c r="T303" s="217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8" t="s">
        <v>144</v>
      </c>
      <c r="AT303" s="218" t="s">
        <v>140</v>
      </c>
      <c r="AU303" s="218" t="s">
        <v>145</v>
      </c>
      <c r="AY303" s="18" t="s">
        <v>137</v>
      </c>
      <c r="BE303" s="219">
        <f>IF(N303="základní",J303,0)</f>
        <v>0</v>
      </c>
      <c r="BF303" s="219">
        <f>IF(N303="snížená",J303,0)</f>
        <v>0</v>
      </c>
      <c r="BG303" s="219">
        <f>IF(N303="zákl. přenesená",J303,0)</f>
        <v>0</v>
      </c>
      <c r="BH303" s="219">
        <f>IF(N303="sníž. přenesená",J303,0)</f>
        <v>0</v>
      </c>
      <c r="BI303" s="219">
        <f>IF(N303="nulová",J303,0)</f>
        <v>0</v>
      </c>
      <c r="BJ303" s="18" t="s">
        <v>145</v>
      </c>
      <c r="BK303" s="219">
        <f>ROUND(I303*H303,2)</f>
        <v>0</v>
      </c>
      <c r="BL303" s="18" t="s">
        <v>144</v>
      </c>
      <c r="BM303" s="218" t="s">
        <v>470</v>
      </c>
    </row>
    <row r="304" s="13" customFormat="1">
      <c r="A304" s="13"/>
      <c r="B304" s="220"/>
      <c r="C304" s="221"/>
      <c r="D304" s="222" t="s">
        <v>147</v>
      </c>
      <c r="E304" s="223" t="s">
        <v>28</v>
      </c>
      <c r="F304" s="224" t="s">
        <v>471</v>
      </c>
      <c r="G304" s="221"/>
      <c r="H304" s="225">
        <v>0.047</v>
      </c>
      <c r="I304" s="226"/>
      <c r="J304" s="221"/>
      <c r="K304" s="221"/>
      <c r="L304" s="227"/>
      <c r="M304" s="228"/>
      <c r="N304" s="229"/>
      <c r="O304" s="229"/>
      <c r="P304" s="229"/>
      <c r="Q304" s="229"/>
      <c r="R304" s="229"/>
      <c r="S304" s="229"/>
      <c r="T304" s="23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1" t="s">
        <v>147</v>
      </c>
      <c r="AU304" s="231" t="s">
        <v>145</v>
      </c>
      <c r="AV304" s="13" t="s">
        <v>145</v>
      </c>
      <c r="AW304" s="13" t="s">
        <v>35</v>
      </c>
      <c r="AX304" s="13" t="s">
        <v>74</v>
      </c>
      <c r="AY304" s="231" t="s">
        <v>137</v>
      </c>
    </row>
    <row r="305" s="2" customFormat="1" ht="37.8" customHeight="1">
      <c r="A305" s="39"/>
      <c r="B305" s="40"/>
      <c r="C305" s="206" t="s">
        <v>472</v>
      </c>
      <c r="D305" s="206" t="s">
        <v>140</v>
      </c>
      <c r="E305" s="207" t="s">
        <v>473</v>
      </c>
      <c r="F305" s="208" t="s">
        <v>474</v>
      </c>
      <c r="G305" s="209" t="s">
        <v>155</v>
      </c>
      <c r="H305" s="210">
        <v>0.047</v>
      </c>
      <c r="I305" s="211"/>
      <c r="J305" s="212">
        <f>ROUND(I305*H305,2)</f>
        <v>0</v>
      </c>
      <c r="K305" s="213"/>
      <c r="L305" s="45"/>
      <c r="M305" s="214" t="s">
        <v>28</v>
      </c>
      <c r="N305" s="215" t="s">
        <v>46</v>
      </c>
      <c r="O305" s="85"/>
      <c r="P305" s="216">
        <f>O305*H305</f>
        <v>0</v>
      </c>
      <c r="Q305" s="216">
        <v>0</v>
      </c>
      <c r="R305" s="216">
        <f>Q305*H305</f>
        <v>0</v>
      </c>
      <c r="S305" s="216">
        <v>0</v>
      </c>
      <c r="T305" s="217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8" t="s">
        <v>144</v>
      </c>
      <c r="AT305" s="218" t="s">
        <v>140</v>
      </c>
      <c r="AU305" s="218" t="s">
        <v>145</v>
      </c>
      <c r="AY305" s="18" t="s">
        <v>137</v>
      </c>
      <c r="BE305" s="219">
        <f>IF(N305="základní",J305,0)</f>
        <v>0</v>
      </c>
      <c r="BF305" s="219">
        <f>IF(N305="snížená",J305,0)</f>
        <v>0</v>
      </c>
      <c r="BG305" s="219">
        <f>IF(N305="zákl. přenesená",J305,0)</f>
        <v>0</v>
      </c>
      <c r="BH305" s="219">
        <f>IF(N305="sníž. přenesená",J305,0)</f>
        <v>0</v>
      </c>
      <c r="BI305" s="219">
        <f>IF(N305="nulová",J305,0)</f>
        <v>0</v>
      </c>
      <c r="BJ305" s="18" t="s">
        <v>145</v>
      </c>
      <c r="BK305" s="219">
        <f>ROUND(I305*H305,2)</f>
        <v>0</v>
      </c>
      <c r="BL305" s="18" t="s">
        <v>144</v>
      </c>
      <c r="BM305" s="218" t="s">
        <v>475</v>
      </c>
    </row>
    <row r="306" s="13" customFormat="1">
      <c r="A306" s="13"/>
      <c r="B306" s="220"/>
      <c r="C306" s="221"/>
      <c r="D306" s="222" t="s">
        <v>147</v>
      </c>
      <c r="E306" s="223" t="s">
        <v>28</v>
      </c>
      <c r="F306" s="224" t="s">
        <v>471</v>
      </c>
      <c r="G306" s="221"/>
      <c r="H306" s="225">
        <v>0.047</v>
      </c>
      <c r="I306" s="226"/>
      <c r="J306" s="221"/>
      <c r="K306" s="221"/>
      <c r="L306" s="227"/>
      <c r="M306" s="228"/>
      <c r="N306" s="229"/>
      <c r="O306" s="229"/>
      <c r="P306" s="229"/>
      <c r="Q306" s="229"/>
      <c r="R306" s="229"/>
      <c r="S306" s="229"/>
      <c r="T306" s="23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1" t="s">
        <v>147</v>
      </c>
      <c r="AU306" s="231" t="s">
        <v>145</v>
      </c>
      <c r="AV306" s="13" t="s">
        <v>145</v>
      </c>
      <c r="AW306" s="13" t="s">
        <v>35</v>
      </c>
      <c r="AX306" s="13" t="s">
        <v>74</v>
      </c>
      <c r="AY306" s="231" t="s">
        <v>137</v>
      </c>
    </row>
    <row r="307" s="2" customFormat="1" ht="37.8" customHeight="1">
      <c r="A307" s="39"/>
      <c r="B307" s="40"/>
      <c r="C307" s="206" t="s">
        <v>476</v>
      </c>
      <c r="D307" s="206" t="s">
        <v>140</v>
      </c>
      <c r="E307" s="207" t="s">
        <v>477</v>
      </c>
      <c r="F307" s="208" t="s">
        <v>478</v>
      </c>
      <c r="G307" s="209" t="s">
        <v>155</v>
      </c>
      <c r="H307" s="210">
        <v>0.047</v>
      </c>
      <c r="I307" s="211"/>
      <c r="J307" s="212">
        <f>ROUND(I307*H307,2)</f>
        <v>0</v>
      </c>
      <c r="K307" s="213"/>
      <c r="L307" s="45"/>
      <c r="M307" s="214" t="s">
        <v>28</v>
      </c>
      <c r="N307" s="215" t="s">
        <v>46</v>
      </c>
      <c r="O307" s="85"/>
      <c r="P307" s="216">
        <f>O307*H307</f>
        <v>0</v>
      </c>
      <c r="Q307" s="216">
        <v>0</v>
      </c>
      <c r="R307" s="216">
        <f>Q307*H307</f>
        <v>0</v>
      </c>
      <c r="S307" s="216">
        <v>0</v>
      </c>
      <c r="T307" s="217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8" t="s">
        <v>144</v>
      </c>
      <c r="AT307" s="218" t="s">
        <v>140</v>
      </c>
      <c r="AU307" s="218" t="s">
        <v>145</v>
      </c>
      <c r="AY307" s="18" t="s">
        <v>137</v>
      </c>
      <c r="BE307" s="219">
        <f>IF(N307="základní",J307,0)</f>
        <v>0</v>
      </c>
      <c r="BF307" s="219">
        <f>IF(N307="snížená",J307,0)</f>
        <v>0</v>
      </c>
      <c r="BG307" s="219">
        <f>IF(N307="zákl. přenesená",J307,0)</f>
        <v>0</v>
      </c>
      <c r="BH307" s="219">
        <f>IF(N307="sníž. přenesená",J307,0)</f>
        <v>0</v>
      </c>
      <c r="BI307" s="219">
        <f>IF(N307="nulová",J307,0)</f>
        <v>0</v>
      </c>
      <c r="BJ307" s="18" t="s">
        <v>145</v>
      </c>
      <c r="BK307" s="219">
        <f>ROUND(I307*H307,2)</f>
        <v>0</v>
      </c>
      <c r="BL307" s="18" t="s">
        <v>144</v>
      </c>
      <c r="BM307" s="218" t="s">
        <v>479</v>
      </c>
    </row>
    <row r="308" s="13" customFormat="1">
      <c r="A308" s="13"/>
      <c r="B308" s="220"/>
      <c r="C308" s="221"/>
      <c r="D308" s="222" t="s">
        <v>147</v>
      </c>
      <c r="E308" s="223" t="s">
        <v>28</v>
      </c>
      <c r="F308" s="224" t="s">
        <v>471</v>
      </c>
      <c r="G308" s="221"/>
      <c r="H308" s="225">
        <v>0.047</v>
      </c>
      <c r="I308" s="226"/>
      <c r="J308" s="221"/>
      <c r="K308" s="221"/>
      <c r="L308" s="227"/>
      <c r="M308" s="228"/>
      <c r="N308" s="229"/>
      <c r="O308" s="229"/>
      <c r="P308" s="229"/>
      <c r="Q308" s="229"/>
      <c r="R308" s="229"/>
      <c r="S308" s="229"/>
      <c r="T308" s="23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1" t="s">
        <v>147</v>
      </c>
      <c r="AU308" s="231" t="s">
        <v>145</v>
      </c>
      <c r="AV308" s="13" t="s">
        <v>145</v>
      </c>
      <c r="AW308" s="13" t="s">
        <v>35</v>
      </c>
      <c r="AX308" s="13" t="s">
        <v>74</v>
      </c>
      <c r="AY308" s="231" t="s">
        <v>137</v>
      </c>
    </row>
    <row r="309" s="12" customFormat="1" ht="22.8" customHeight="1">
      <c r="A309" s="12"/>
      <c r="B309" s="190"/>
      <c r="C309" s="191"/>
      <c r="D309" s="192" t="s">
        <v>73</v>
      </c>
      <c r="E309" s="204" t="s">
        <v>480</v>
      </c>
      <c r="F309" s="204" t="s">
        <v>481</v>
      </c>
      <c r="G309" s="191"/>
      <c r="H309" s="191"/>
      <c r="I309" s="194"/>
      <c r="J309" s="205">
        <f>BK309</f>
        <v>0</v>
      </c>
      <c r="K309" s="191"/>
      <c r="L309" s="196"/>
      <c r="M309" s="197"/>
      <c r="N309" s="198"/>
      <c r="O309" s="198"/>
      <c r="P309" s="199">
        <f>SUM(P310:P315)</f>
        <v>0</v>
      </c>
      <c r="Q309" s="198"/>
      <c r="R309" s="199">
        <f>SUM(R310:R315)</f>
        <v>0</v>
      </c>
      <c r="S309" s="198"/>
      <c r="T309" s="200">
        <f>SUM(T310:T315)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1" t="s">
        <v>82</v>
      </c>
      <c r="AT309" s="202" t="s">
        <v>73</v>
      </c>
      <c r="AU309" s="202" t="s">
        <v>82</v>
      </c>
      <c r="AY309" s="201" t="s">
        <v>137</v>
      </c>
      <c r="BK309" s="203">
        <f>SUM(BK310:BK315)</f>
        <v>0</v>
      </c>
    </row>
    <row r="310" s="2" customFormat="1" ht="37.8" customHeight="1">
      <c r="A310" s="39"/>
      <c r="B310" s="40"/>
      <c r="C310" s="206" t="s">
        <v>482</v>
      </c>
      <c r="D310" s="206" t="s">
        <v>140</v>
      </c>
      <c r="E310" s="207" t="s">
        <v>483</v>
      </c>
      <c r="F310" s="208" t="s">
        <v>484</v>
      </c>
      <c r="G310" s="209" t="s">
        <v>200</v>
      </c>
      <c r="H310" s="210">
        <v>3.9449999999999998</v>
      </c>
      <c r="I310" s="211"/>
      <c r="J310" s="212">
        <f>ROUND(I310*H310,2)</f>
        <v>0</v>
      </c>
      <c r="K310" s="213"/>
      <c r="L310" s="45"/>
      <c r="M310" s="214" t="s">
        <v>28</v>
      </c>
      <c r="N310" s="215" t="s">
        <v>46</v>
      </c>
      <c r="O310" s="85"/>
      <c r="P310" s="216">
        <f>O310*H310</f>
        <v>0</v>
      </c>
      <c r="Q310" s="216">
        <v>0</v>
      </c>
      <c r="R310" s="216">
        <f>Q310*H310</f>
        <v>0</v>
      </c>
      <c r="S310" s="216">
        <v>0</v>
      </c>
      <c r="T310" s="217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8" t="s">
        <v>144</v>
      </c>
      <c r="AT310" s="218" t="s">
        <v>140</v>
      </c>
      <c r="AU310" s="218" t="s">
        <v>145</v>
      </c>
      <c r="AY310" s="18" t="s">
        <v>137</v>
      </c>
      <c r="BE310" s="219">
        <f>IF(N310="základní",J310,0)</f>
        <v>0</v>
      </c>
      <c r="BF310" s="219">
        <f>IF(N310="snížená",J310,0)</f>
        <v>0</v>
      </c>
      <c r="BG310" s="219">
        <f>IF(N310="zákl. přenesená",J310,0)</f>
        <v>0</v>
      </c>
      <c r="BH310" s="219">
        <f>IF(N310="sníž. přenesená",J310,0)</f>
        <v>0</v>
      </c>
      <c r="BI310" s="219">
        <f>IF(N310="nulová",J310,0)</f>
        <v>0</v>
      </c>
      <c r="BJ310" s="18" t="s">
        <v>145</v>
      </c>
      <c r="BK310" s="219">
        <f>ROUND(I310*H310,2)</f>
        <v>0</v>
      </c>
      <c r="BL310" s="18" t="s">
        <v>144</v>
      </c>
      <c r="BM310" s="218" t="s">
        <v>485</v>
      </c>
    </row>
    <row r="311" s="2" customFormat="1" ht="24.15" customHeight="1">
      <c r="A311" s="39"/>
      <c r="B311" s="40"/>
      <c r="C311" s="206" t="s">
        <v>486</v>
      </c>
      <c r="D311" s="206" t="s">
        <v>140</v>
      </c>
      <c r="E311" s="207" t="s">
        <v>487</v>
      </c>
      <c r="F311" s="208" t="s">
        <v>488</v>
      </c>
      <c r="G311" s="209" t="s">
        <v>200</v>
      </c>
      <c r="H311" s="210">
        <v>3.9449999999999998</v>
      </c>
      <c r="I311" s="211"/>
      <c r="J311" s="212">
        <f>ROUND(I311*H311,2)</f>
        <v>0</v>
      </c>
      <c r="K311" s="213"/>
      <c r="L311" s="45"/>
      <c r="M311" s="214" t="s">
        <v>28</v>
      </c>
      <c r="N311" s="215" t="s">
        <v>46</v>
      </c>
      <c r="O311" s="85"/>
      <c r="P311" s="216">
        <f>O311*H311</f>
        <v>0</v>
      </c>
      <c r="Q311" s="216">
        <v>0</v>
      </c>
      <c r="R311" s="216">
        <f>Q311*H311</f>
        <v>0</v>
      </c>
      <c r="S311" s="216">
        <v>0</v>
      </c>
      <c r="T311" s="217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8" t="s">
        <v>144</v>
      </c>
      <c r="AT311" s="218" t="s">
        <v>140</v>
      </c>
      <c r="AU311" s="218" t="s">
        <v>145</v>
      </c>
      <c r="AY311" s="18" t="s">
        <v>137</v>
      </c>
      <c r="BE311" s="219">
        <f>IF(N311="základní",J311,0)</f>
        <v>0</v>
      </c>
      <c r="BF311" s="219">
        <f>IF(N311="snížená",J311,0)</f>
        <v>0</v>
      </c>
      <c r="BG311" s="219">
        <f>IF(N311="zákl. přenesená",J311,0)</f>
        <v>0</v>
      </c>
      <c r="BH311" s="219">
        <f>IF(N311="sníž. přenesená",J311,0)</f>
        <v>0</v>
      </c>
      <c r="BI311" s="219">
        <f>IF(N311="nulová",J311,0)</f>
        <v>0</v>
      </c>
      <c r="BJ311" s="18" t="s">
        <v>145</v>
      </c>
      <c r="BK311" s="219">
        <f>ROUND(I311*H311,2)</f>
        <v>0</v>
      </c>
      <c r="BL311" s="18" t="s">
        <v>144</v>
      </c>
      <c r="BM311" s="218" t="s">
        <v>489</v>
      </c>
    </row>
    <row r="312" s="2" customFormat="1" ht="37.8" customHeight="1">
      <c r="A312" s="39"/>
      <c r="B312" s="40"/>
      <c r="C312" s="206" t="s">
        <v>490</v>
      </c>
      <c r="D312" s="206" t="s">
        <v>140</v>
      </c>
      <c r="E312" s="207" t="s">
        <v>491</v>
      </c>
      <c r="F312" s="208" t="s">
        <v>492</v>
      </c>
      <c r="G312" s="209" t="s">
        <v>200</v>
      </c>
      <c r="H312" s="210">
        <v>74.954999999999998</v>
      </c>
      <c r="I312" s="211"/>
      <c r="J312" s="212">
        <f>ROUND(I312*H312,2)</f>
        <v>0</v>
      </c>
      <c r="K312" s="213"/>
      <c r="L312" s="45"/>
      <c r="M312" s="214" t="s">
        <v>28</v>
      </c>
      <c r="N312" s="215" t="s">
        <v>46</v>
      </c>
      <c r="O312" s="85"/>
      <c r="P312" s="216">
        <f>O312*H312</f>
        <v>0</v>
      </c>
      <c r="Q312" s="216">
        <v>0</v>
      </c>
      <c r="R312" s="216">
        <f>Q312*H312</f>
        <v>0</v>
      </c>
      <c r="S312" s="216">
        <v>0</v>
      </c>
      <c r="T312" s="217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8" t="s">
        <v>144</v>
      </c>
      <c r="AT312" s="218" t="s">
        <v>140</v>
      </c>
      <c r="AU312" s="218" t="s">
        <v>145</v>
      </c>
      <c r="AY312" s="18" t="s">
        <v>137</v>
      </c>
      <c r="BE312" s="219">
        <f>IF(N312="základní",J312,0)</f>
        <v>0</v>
      </c>
      <c r="BF312" s="219">
        <f>IF(N312="snížená",J312,0)</f>
        <v>0</v>
      </c>
      <c r="BG312" s="219">
        <f>IF(N312="zákl. přenesená",J312,0)</f>
        <v>0</v>
      </c>
      <c r="BH312" s="219">
        <f>IF(N312="sníž. přenesená",J312,0)</f>
        <v>0</v>
      </c>
      <c r="BI312" s="219">
        <f>IF(N312="nulová",J312,0)</f>
        <v>0</v>
      </c>
      <c r="BJ312" s="18" t="s">
        <v>145</v>
      </c>
      <c r="BK312" s="219">
        <f>ROUND(I312*H312,2)</f>
        <v>0</v>
      </c>
      <c r="BL312" s="18" t="s">
        <v>144</v>
      </c>
      <c r="BM312" s="218" t="s">
        <v>493</v>
      </c>
    </row>
    <row r="313" s="13" customFormat="1">
      <c r="A313" s="13"/>
      <c r="B313" s="220"/>
      <c r="C313" s="221"/>
      <c r="D313" s="222" t="s">
        <v>147</v>
      </c>
      <c r="E313" s="221"/>
      <c r="F313" s="224" t="s">
        <v>494</v>
      </c>
      <c r="G313" s="221"/>
      <c r="H313" s="225">
        <v>74.954999999999998</v>
      </c>
      <c r="I313" s="226"/>
      <c r="J313" s="221"/>
      <c r="K313" s="221"/>
      <c r="L313" s="227"/>
      <c r="M313" s="228"/>
      <c r="N313" s="229"/>
      <c r="O313" s="229"/>
      <c r="P313" s="229"/>
      <c r="Q313" s="229"/>
      <c r="R313" s="229"/>
      <c r="S313" s="229"/>
      <c r="T313" s="23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1" t="s">
        <v>147</v>
      </c>
      <c r="AU313" s="231" t="s">
        <v>145</v>
      </c>
      <c r="AV313" s="13" t="s">
        <v>145</v>
      </c>
      <c r="AW313" s="13" t="s">
        <v>4</v>
      </c>
      <c r="AX313" s="13" t="s">
        <v>82</v>
      </c>
      <c r="AY313" s="231" t="s">
        <v>137</v>
      </c>
    </row>
    <row r="314" s="2" customFormat="1" ht="37.8" customHeight="1">
      <c r="A314" s="39"/>
      <c r="B314" s="40"/>
      <c r="C314" s="206" t="s">
        <v>495</v>
      </c>
      <c r="D314" s="206" t="s">
        <v>140</v>
      </c>
      <c r="E314" s="207" t="s">
        <v>496</v>
      </c>
      <c r="F314" s="208" t="s">
        <v>497</v>
      </c>
      <c r="G314" s="209" t="s">
        <v>200</v>
      </c>
      <c r="H314" s="210">
        <v>3.9449999999999998</v>
      </c>
      <c r="I314" s="211"/>
      <c r="J314" s="212">
        <f>ROUND(I314*H314,2)</f>
        <v>0</v>
      </c>
      <c r="K314" s="213"/>
      <c r="L314" s="45"/>
      <c r="M314" s="214" t="s">
        <v>28</v>
      </c>
      <c r="N314" s="215" t="s">
        <v>46</v>
      </c>
      <c r="O314" s="85"/>
      <c r="P314" s="216">
        <f>O314*H314</f>
        <v>0</v>
      </c>
      <c r="Q314" s="216">
        <v>0</v>
      </c>
      <c r="R314" s="216">
        <f>Q314*H314</f>
        <v>0</v>
      </c>
      <c r="S314" s="216">
        <v>0</v>
      </c>
      <c r="T314" s="217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8" t="s">
        <v>144</v>
      </c>
      <c r="AT314" s="218" t="s">
        <v>140</v>
      </c>
      <c r="AU314" s="218" t="s">
        <v>145</v>
      </c>
      <c r="AY314" s="18" t="s">
        <v>137</v>
      </c>
      <c r="BE314" s="219">
        <f>IF(N314="základní",J314,0)</f>
        <v>0</v>
      </c>
      <c r="BF314" s="219">
        <f>IF(N314="snížená",J314,0)</f>
        <v>0</v>
      </c>
      <c r="BG314" s="219">
        <f>IF(N314="zákl. přenesená",J314,0)</f>
        <v>0</v>
      </c>
      <c r="BH314" s="219">
        <f>IF(N314="sníž. přenesená",J314,0)</f>
        <v>0</v>
      </c>
      <c r="BI314" s="219">
        <f>IF(N314="nulová",J314,0)</f>
        <v>0</v>
      </c>
      <c r="BJ314" s="18" t="s">
        <v>145</v>
      </c>
      <c r="BK314" s="219">
        <f>ROUND(I314*H314,2)</f>
        <v>0</v>
      </c>
      <c r="BL314" s="18" t="s">
        <v>144</v>
      </c>
      <c r="BM314" s="218" t="s">
        <v>498</v>
      </c>
    </row>
    <row r="315" s="2" customFormat="1" ht="37.8" customHeight="1">
      <c r="A315" s="39"/>
      <c r="B315" s="40"/>
      <c r="C315" s="206" t="s">
        <v>499</v>
      </c>
      <c r="D315" s="206" t="s">
        <v>140</v>
      </c>
      <c r="E315" s="207" t="s">
        <v>500</v>
      </c>
      <c r="F315" s="208" t="s">
        <v>501</v>
      </c>
      <c r="G315" s="209" t="s">
        <v>200</v>
      </c>
      <c r="H315" s="210">
        <v>1.117</v>
      </c>
      <c r="I315" s="211"/>
      <c r="J315" s="212">
        <f>ROUND(I315*H315,2)</f>
        <v>0</v>
      </c>
      <c r="K315" s="213"/>
      <c r="L315" s="45"/>
      <c r="M315" s="214" t="s">
        <v>28</v>
      </c>
      <c r="N315" s="215" t="s">
        <v>46</v>
      </c>
      <c r="O315" s="85"/>
      <c r="P315" s="216">
        <f>O315*H315</f>
        <v>0</v>
      </c>
      <c r="Q315" s="216">
        <v>0</v>
      </c>
      <c r="R315" s="216">
        <f>Q315*H315</f>
        <v>0</v>
      </c>
      <c r="S315" s="216">
        <v>0</v>
      </c>
      <c r="T315" s="217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8" t="s">
        <v>144</v>
      </c>
      <c r="AT315" s="218" t="s">
        <v>140</v>
      </c>
      <c r="AU315" s="218" t="s">
        <v>145</v>
      </c>
      <c r="AY315" s="18" t="s">
        <v>137</v>
      </c>
      <c r="BE315" s="219">
        <f>IF(N315="základní",J315,0)</f>
        <v>0</v>
      </c>
      <c r="BF315" s="219">
        <f>IF(N315="snížená",J315,0)</f>
        <v>0</v>
      </c>
      <c r="BG315" s="219">
        <f>IF(N315="zákl. přenesená",J315,0)</f>
        <v>0</v>
      </c>
      <c r="BH315" s="219">
        <f>IF(N315="sníž. přenesená",J315,0)</f>
        <v>0</v>
      </c>
      <c r="BI315" s="219">
        <f>IF(N315="nulová",J315,0)</f>
        <v>0</v>
      </c>
      <c r="BJ315" s="18" t="s">
        <v>145</v>
      </c>
      <c r="BK315" s="219">
        <f>ROUND(I315*H315,2)</f>
        <v>0</v>
      </c>
      <c r="BL315" s="18" t="s">
        <v>144</v>
      </c>
      <c r="BM315" s="218" t="s">
        <v>502</v>
      </c>
    </row>
    <row r="316" s="12" customFormat="1" ht="22.8" customHeight="1">
      <c r="A316" s="12"/>
      <c r="B316" s="190"/>
      <c r="C316" s="191"/>
      <c r="D316" s="192" t="s">
        <v>73</v>
      </c>
      <c r="E316" s="204" t="s">
        <v>503</v>
      </c>
      <c r="F316" s="204" t="s">
        <v>504</v>
      </c>
      <c r="G316" s="191"/>
      <c r="H316" s="191"/>
      <c r="I316" s="194"/>
      <c r="J316" s="205">
        <f>BK316</f>
        <v>0</v>
      </c>
      <c r="K316" s="191"/>
      <c r="L316" s="196"/>
      <c r="M316" s="197"/>
      <c r="N316" s="198"/>
      <c r="O316" s="198"/>
      <c r="P316" s="199">
        <f>P317</f>
        <v>0</v>
      </c>
      <c r="Q316" s="198"/>
      <c r="R316" s="199">
        <f>R317</f>
        <v>0</v>
      </c>
      <c r="S316" s="198"/>
      <c r="T316" s="200">
        <f>T317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1" t="s">
        <v>82</v>
      </c>
      <c r="AT316" s="202" t="s">
        <v>73</v>
      </c>
      <c r="AU316" s="202" t="s">
        <v>82</v>
      </c>
      <c r="AY316" s="201" t="s">
        <v>137</v>
      </c>
      <c r="BK316" s="203">
        <f>BK317</f>
        <v>0</v>
      </c>
    </row>
    <row r="317" s="2" customFormat="1" ht="49.05" customHeight="1">
      <c r="A317" s="39"/>
      <c r="B317" s="40"/>
      <c r="C317" s="206" t="s">
        <v>505</v>
      </c>
      <c r="D317" s="206" t="s">
        <v>140</v>
      </c>
      <c r="E317" s="207" t="s">
        <v>506</v>
      </c>
      <c r="F317" s="208" t="s">
        <v>507</v>
      </c>
      <c r="G317" s="209" t="s">
        <v>200</v>
      </c>
      <c r="H317" s="210">
        <v>6.0510000000000002</v>
      </c>
      <c r="I317" s="211"/>
      <c r="J317" s="212">
        <f>ROUND(I317*H317,2)</f>
        <v>0</v>
      </c>
      <c r="K317" s="213"/>
      <c r="L317" s="45"/>
      <c r="M317" s="214" t="s">
        <v>28</v>
      </c>
      <c r="N317" s="215" t="s">
        <v>46</v>
      </c>
      <c r="O317" s="85"/>
      <c r="P317" s="216">
        <f>O317*H317</f>
        <v>0</v>
      </c>
      <c r="Q317" s="216">
        <v>0</v>
      </c>
      <c r="R317" s="216">
        <f>Q317*H317</f>
        <v>0</v>
      </c>
      <c r="S317" s="216">
        <v>0</v>
      </c>
      <c r="T317" s="217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8" t="s">
        <v>144</v>
      </c>
      <c r="AT317" s="218" t="s">
        <v>140</v>
      </c>
      <c r="AU317" s="218" t="s">
        <v>145</v>
      </c>
      <c r="AY317" s="18" t="s">
        <v>137</v>
      </c>
      <c r="BE317" s="219">
        <f>IF(N317="základní",J317,0)</f>
        <v>0</v>
      </c>
      <c r="BF317" s="219">
        <f>IF(N317="snížená",J317,0)</f>
        <v>0</v>
      </c>
      <c r="BG317" s="219">
        <f>IF(N317="zákl. přenesená",J317,0)</f>
        <v>0</v>
      </c>
      <c r="BH317" s="219">
        <f>IF(N317="sníž. přenesená",J317,0)</f>
        <v>0</v>
      </c>
      <c r="BI317" s="219">
        <f>IF(N317="nulová",J317,0)</f>
        <v>0</v>
      </c>
      <c r="BJ317" s="18" t="s">
        <v>145</v>
      </c>
      <c r="BK317" s="219">
        <f>ROUND(I317*H317,2)</f>
        <v>0</v>
      </c>
      <c r="BL317" s="18" t="s">
        <v>144</v>
      </c>
      <c r="BM317" s="218" t="s">
        <v>508</v>
      </c>
    </row>
    <row r="318" s="12" customFormat="1" ht="25.92" customHeight="1">
      <c r="A318" s="12"/>
      <c r="B318" s="190"/>
      <c r="C318" s="191"/>
      <c r="D318" s="192" t="s">
        <v>73</v>
      </c>
      <c r="E318" s="193" t="s">
        <v>509</v>
      </c>
      <c r="F318" s="193" t="s">
        <v>510</v>
      </c>
      <c r="G318" s="191"/>
      <c r="H318" s="191"/>
      <c r="I318" s="194"/>
      <c r="J318" s="195">
        <f>BK318</f>
        <v>0</v>
      </c>
      <c r="K318" s="191"/>
      <c r="L318" s="196"/>
      <c r="M318" s="197"/>
      <c r="N318" s="198"/>
      <c r="O318" s="198"/>
      <c r="P318" s="199">
        <f>P319+P324+P330+P357+P365+P423+P481+P502+P531</f>
        <v>0</v>
      </c>
      <c r="Q318" s="198"/>
      <c r="R318" s="199">
        <f>R319+R324+R330+R357+R365+R423+R481+R502+R531</f>
        <v>1.4616990425815</v>
      </c>
      <c r="S318" s="198"/>
      <c r="T318" s="200">
        <f>T319+T324+T330+T357+T365+T423+T481+T502+T531</f>
        <v>0.79361046999999996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1" t="s">
        <v>145</v>
      </c>
      <c r="AT318" s="202" t="s">
        <v>73</v>
      </c>
      <c r="AU318" s="202" t="s">
        <v>74</v>
      </c>
      <c r="AY318" s="201" t="s">
        <v>137</v>
      </c>
      <c r="BK318" s="203">
        <f>BK319+BK324+BK330+BK357+BK365+BK423+BK481+BK502+BK531</f>
        <v>0</v>
      </c>
    </row>
    <row r="319" s="12" customFormat="1" ht="22.8" customHeight="1">
      <c r="A319" s="12"/>
      <c r="B319" s="190"/>
      <c r="C319" s="191"/>
      <c r="D319" s="192" t="s">
        <v>73</v>
      </c>
      <c r="E319" s="204" t="s">
        <v>511</v>
      </c>
      <c r="F319" s="204" t="s">
        <v>512</v>
      </c>
      <c r="G319" s="191"/>
      <c r="H319" s="191"/>
      <c r="I319" s="194"/>
      <c r="J319" s="205">
        <f>BK319</f>
        <v>0</v>
      </c>
      <c r="K319" s="191"/>
      <c r="L319" s="196"/>
      <c r="M319" s="197"/>
      <c r="N319" s="198"/>
      <c r="O319" s="198"/>
      <c r="P319" s="199">
        <f>SUM(P320:P323)</f>
        <v>0</v>
      </c>
      <c r="Q319" s="198"/>
      <c r="R319" s="199">
        <f>SUM(R320:R323)</f>
        <v>0.0090352499999999999</v>
      </c>
      <c r="S319" s="198"/>
      <c r="T319" s="200">
        <f>SUM(T320:T323)</f>
        <v>0.016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1" t="s">
        <v>145</v>
      </c>
      <c r="AT319" s="202" t="s">
        <v>73</v>
      </c>
      <c r="AU319" s="202" t="s">
        <v>82</v>
      </c>
      <c r="AY319" s="201" t="s">
        <v>137</v>
      </c>
      <c r="BK319" s="203">
        <f>SUM(BK320:BK323)</f>
        <v>0</v>
      </c>
    </row>
    <row r="320" s="2" customFormat="1" ht="24.15" customHeight="1">
      <c r="A320" s="39"/>
      <c r="B320" s="40"/>
      <c r="C320" s="206" t="s">
        <v>513</v>
      </c>
      <c r="D320" s="206" t="s">
        <v>140</v>
      </c>
      <c r="E320" s="207" t="s">
        <v>514</v>
      </c>
      <c r="F320" s="208" t="s">
        <v>515</v>
      </c>
      <c r="G320" s="209" t="s">
        <v>172</v>
      </c>
      <c r="H320" s="210">
        <v>5</v>
      </c>
      <c r="I320" s="211"/>
      <c r="J320" s="212">
        <f>ROUND(I320*H320,2)</f>
        <v>0</v>
      </c>
      <c r="K320" s="213"/>
      <c r="L320" s="45"/>
      <c r="M320" s="214" t="s">
        <v>28</v>
      </c>
      <c r="N320" s="215" t="s">
        <v>46</v>
      </c>
      <c r="O320" s="85"/>
      <c r="P320" s="216">
        <f>O320*H320</f>
        <v>0</v>
      </c>
      <c r="Q320" s="216">
        <v>1.995E-05</v>
      </c>
      <c r="R320" s="216">
        <f>Q320*H320</f>
        <v>9.9749999999999999E-05</v>
      </c>
      <c r="S320" s="216">
        <v>0.0032000000000000002</v>
      </c>
      <c r="T320" s="217">
        <f>S320*H320</f>
        <v>0.016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8" t="s">
        <v>251</v>
      </c>
      <c r="AT320" s="218" t="s">
        <v>140</v>
      </c>
      <c r="AU320" s="218" t="s">
        <v>145</v>
      </c>
      <c r="AY320" s="18" t="s">
        <v>137</v>
      </c>
      <c r="BE320" s="219">
        <f>IF(N320="základní",J320,0)</f>
        <v>0</v>
      </c>
      <c r="BF320" s="219">
        <f>IF(N320="snížená",J320,0)</f>
        <v>0</v>
      </c>
      <c r="BG320" s="219">
        <f>IF(N320="zákl. přenesená",J320,0)</f>
        <v>0</v>
      </c>
      <c r="BH320" s="219">
        <f>IF(N320="sníž. přenesená",J320,0)</f>
        <v>0</v>
      </c>
      <c r="BI320" s="219">
        <f>IF(N320="nulová",J320,0)</f>
        <v>0</v>
      </c>
      <c r="BJ320" s="18" t="s">
        <v>145</v>
      </c>
      <c r="BK320" s="219">
        <f>ROUND(I320*H320,2)</f>
        <v>0</v>
      </c>
      <c r="BL320" s="18" t="s">
        <v>251</v>
      </c>
      <c r="BM320" s="218" t="s">
        <v>516</v>
      </c>
    </row>
    <row r="321" s="2" customFormat="1" ht="37.8" customHeight="1">
      <c r="A321" s="39"/>
      <c r="B321" s="40"/>
      <c r="C321" s="206" t="s">
        <v>517</v>
      </c>
      <c r="D321" s="206" t="s">
        <v>140</v>
      </c>
      <c r="E321" s="207" t="s">
        <v>518</v>
      </c>
      <c r="F321" s="208" t="s">
        <v>519</v>
      </c>
      <c r="G321" s="209" t="s">
        <v>143</v>
      </c>
      <c r="H321" s="210">
        <v>2</v>
      </c>
      <c r="I321" s="211"/>
      <c r="J321" s="212">
        <f>ROUND(I321*H321,2)</f>
        <v>0</v>
      </c>
      <c r="K321" s="213"/>
      <c r="L321" s="45"/>
      <c r="M321" s="214" t="s">
        <v>28</v>
      </c>
      <c r="N321" s="215" t="s">
        <v>46</v>
      </c>
      <c r="O321" s="85"/>
      <c r="P321" s="216">
        <f>O321*H321</f>
        <v>0</v>
      </c>
      <c r="Q321" s="216">
        <v>0.00059800000000000001</v>
      </c>
      <c r="R321" s="216">
        <f>Q321*H321</f>
        <v>0.001196</v>
      </c>
      <c r="S321" s="216">
        <v>0</v>
      </c>
      <c r="T321" s="217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8" t="s">
        <v>251</v>
      </c>
      <c r="AT321" s="218" t="s">
        <v>140</v>
      </c>
      <c r="AU321" s="218" t="s">
        <v>145</v>
      </c>
      <c r="AY321" s="18" t="s">
        <v>137</v>
      </c>
      <c r="BE321" s="219">
        <f>IF(N321="základní",J321,0)</f>
        <v>0</v>
      </c>
      <c r="BF321" s="219">
        <f>IF(N321="snížená",J321,0)</f>
        <v>0</v>
      </c>
      <c r="BG321" s="219">
        <f>IF(N321="zákl. přenesená",J321,0)</f>
        <v>0</v>
      </c>
      <c r="BH321" s="219">
        <f>IF(N321="sníž. přenesená",J321,0)</f>
        <v>0</v>
      </c>
      <c r="BI321" s="219">
        <f>IF(N321="nulová",J321,0)</f>
        <v>0</v>
      </c>
      <c r="BJ321" s="18" t="s">
        <v>145</v>
      </c>
      <c r="BK321" s="219">
        <f>ROUND(I321*H321,2)</f>
        <v>0</v>
      </c>
      <c r="BL321" s="18" t="s">
        <v>251</v>
      </c>
      <c r="BM321" s="218" t="s">
        <v>520</v>
      </c>
    </row>
    <row r="322" s="2" customFormat="1" ht="24.15" customHeight="1">
      <c r="A322" s="39"/>
      <c r="B322" s="40"/>
      <c r="C322" s="206" t="s">
        <v>521</v>
      </c>
      <c r="D322" s="206" t="s">
        <v>140</v>
      </c>
      <c r="E322" s="207" t="s">
        <v>522</v>
      </c>
      <c r="F322" s="208" t="s">
        <v>523</v>
      </c>
      <c r="G322" s="209" t="s">
        <v>172</v>
      </c>
      <c r="H322" s="210">
        <v>5</v>
      </c>
      <c r="I322" s="211"/>
      <c r="J322" s="212">
        <f>ROUND(I322*H322,2)</f>
        <v>0</v>
      </c>
      <c r="K322" s="213"/>
      <c r="L322" s="45"/>
      <c r="M322" s="214" t="s">
        <v>28</v>
      </c>
      <c r="N322" s="215" t="s">
        <v>46</v>
      </c>
      <c r="O322" s="85"/>
      <c r="P322" s="216">
        <f>O322*H322</f>
        <v>0</v>
      </c>
      <c r="Q322" s="216">
        <v>0.0003079</v>
      </c>
      <c r="R322" s="216">
        <f>Q322*H322</f>
        <v>0.0015395000000000001</v>
      </c>
      <c r="S322" s="216">
        <v>0</v>
      </c>
      <c r="T322" s="217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8" t="s">
        <v>251</v>
      </c>
      <c r="AT322" s="218" t="s">
        <v>140</v>
      </c>
      <c r="AU322" s="218" t="s">
        <v>145</v>
      </c>
      <c r="AY322" s="18" t="s">
        <v>137</v>
      </c>
      <c r="BE322" s="219">
        <f>IF(N322="základní",J322,0)</f>
        <v>0</v>
      </c>
      <c r="BF322" s="219">
        <f>IF(N322="snížená",J322,0)</f>
        <v>0</v>
      </c>
      <c r="BG322" s="219">
        <f>IF(N322="zákl. přenesená",J322,0)</f>
        <v>0</v>
      </c>
      <c r="BH322" s="219">
        <f>IF(N322="sníž. přenesená",J322,0)</f>
        <v>0</v>
      </c>
      <c r="BI322" s="219">
        <f>IF(N322="nulová",J322,0)</f>
        <v>0</v>
      </c>
      <c r="BJ322" s="18" t="s">
        <v>145</v>
      </c>
      <c r="BK322" s="219">
        <f>ROUND(I322*H322,2)</f>
        <v>0</v>
      </c>
      <c r="BL322" s="18" t="s">
        <v>251</v>
      </c>
      <c r="BM322" s="218" t="s">
        <v>524</v>
      </c>
    </row>
    <row r="323" s="2" customFormat="1" ht="24.15" customHeight="1">
      <c r="A323" s="39"/>
      <c r="B323" s="40"/>
      <c r="C323" s="242" t="s">
        <v>525</v>
      </c>
      <c r="D323" s="242" t="s">
        <v>265</v>
      </c>
      <c r="E323" s="243" t="s">
        <v>526</v>
      </c>
      <c r="F323" s="244" t="s">
        <v>527</v>
      </c>
      <c r="G323" s="245" t="s">
        <v>172</v>
      </c>
      <c r="H323" s="246">
        <v>5</v>
      </c>
      <c r="I323" s="247"/>
      <c r="J323" s="248">
        <f>ROUND(I323*H323,2)</f>
        <v>0</v>
      </c>
      <c r="K323" s="249"/>
      <c r="L323" s="250"/>
      <c r="M323" s="251" t="s">
        <v>28</v>
      </c>
      <c r="N323" s="252" t="s">
        <v>46</v>
      </c>
      <c r="O323" s="85"/>
      <c r="P323" s="216">
        <f>O323*H323</f>
        <v>0</v>
      </c>
      <c r="Q323" s="216">
        <v>0.00124</v>
      </c>
      <c r="R323" s="216">
        <f>Q323*H323</f>
        <v>0.0061999999999999998</v>
      </c>
      <c r="S323" s="216">
        <v>0</v>
      </c>
      <c r="T323" s="217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8" t="s">
        <v>340</v>
      </c>
      <c r="AT323" s="218" t="s">
        <v>265</v>
      </c>
      <c r="AU323" s="218" t="s">
        <v>145</v>
      </c>
      <c r="AY323" s="18" t="s">
        <v>137</v>
      </c>
      <c r="BE323" s="219">
        <f>IF(N323="základní",J323,0)</f>
        <v>0</v>
      </c>
      <c r="BF323" s="219">
        <f>IF(N323="snížená",J323,0)</f>
        <v>0</v>
      </c>
      <c r="BG323" s="219">
        <f>IF(N323="zákl. přenesená",J323,0)</f>
        <v>0</v>
      </c>
      <c r="BH323" s="219">
        <f>IF(N323="sníž. přenesená",J323,0)</f>
        <v>0</v>
      </c>
      <c r="BI323" s="219">
        <f>IF(N323="nulová",J323,0)</f>
        <v>0</v>
      </c>
      <c r="BJ323" s="18" t="s">
        <v>145</v>
      </c>
      <c r="BK323" s="219">
        <f>ROUND(I323*H323,2)</f>
        <v>0</v>
      </c>
      <c r="BL323" s="18" t="s">
        <v>251</v>
      </c>
      <c r="BM323" s="218" t="s">
        <v>528</v>
      </c>
    </row>
    <row r="324" s="12" customFormat="1" ht="22.8" customHeight="1">
      <c r="A324" s="12"/>
      <c r="B324" s="190"/>
      <c r="C324" s="191"/>
      <c r="D324" s="192" t="s">
        <v>73</v>
      </c>
      <c r="E324" s="204" t="s">
        <v>529</v>
      </c>
      <c r="F324" s="204" t="s">
        <v>530</v>
      </c>
      <c r="G324" s="191"/>
      <c r="H324" s="191"/>
      <c r="I324" s="194"/>
      <c r="J324" s="205">
        <f>BK324</f>
        <v>0</v>
      </c>
      <c r="K324" s="191"/>
      <c r="L324" s="196"/>
      <c r="M324" s="197"/>
      <c r="N324" s="198"/>
      <c r="O324" s="198"/>
      <c r="P324" s="199">
        <f>SUM(P325:P329)</f>
        <v>0</v>
      </c>
      <c r="Q324" s="198"/>
      <c r="R324" s="199">
        <f>SUM(R325:R329)</f>
        <v>0</v>
      </c>
      <c r="S324" s="198"/>
      <c r="T324" s="200">
        <f>SUM(T325:T329)</f>
        <v>0.071400000000000005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01" t="s">
        <v>145</v>
      </c>
      <c r="AT324" s="202" t="s">
        <v>73</v>
      </c>
      <c r="AU324" s="202" t="s">
        <v>82</v>
      </c>
      <c r="AY324" s="201" t="s">
        <v>137</v>
      </c>
      <c r="BK324" s="203">
        <f>SUM(BK325:BK329)</f>
        <v>0</v>
      </c>
    </row>
    <row r="325" s="2" customFormat="1" ht="14.4" customHeight="1">
      <c r="A325" s="39"/>
      <c r="B325" s="40"/>
      <c r="C325" s="206" t="s">
        <v>531</v>
      </c>
      <c r="D325" s="206" t="s">
        <v>140</v>
      </c>
      <c r="E325" s="207" t="s">
        <v>532</v>
      </c>
      <c r="F325" s="208" t="s">
        <v>533</v>
      </c>
      <c r="G325" s="209" t="s">
        <v>155</v>
      </c>
      <c r="H325" s="210">
        <v>3</v>
      </c>
      <c r="I325" s="211"/>
      <c r="J325" s="212">
        <f>ROUND(I325*H325,2)</f>
        <v>0</v>
      </c>
      <c r="K325" s="213"/>
      <c r="L325" s="45"/>
      <c r="M325" s="214" t="s">
        <v>28</v>
      </c>
      <c r="N325" s="215" t="s">
        <v>46</v>
      </c>
      <c r="O325" s="85"/>
      <c r="P325" s="216">
        <f>O325*H325</f>
        <v>0</v>
      </c>
      <c r="Q325" s="216">
        <v>0</v>
      </c>
      <c r="R325" s="216">
        <f>Q325*H325</f>
        <v>0</v>
      </c>
      <c r="S325" s="216">
        <v>0.023800000000000002</v>
      </c>
      <c r="T325" s="217">
        <f>S325*H325</f>
        <v>0.071400000000000005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8" t="s">
        <v>251</v>
      </c>
      <c r="AT325" s="218" t="s">
        <v>140</v>
      </c>
      <c r="AU325" s="218" t="s">
        <v>145</v>
      </c>
      <c r="AY325" s="18" t="s">
        <v>137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18" t="s">
        <v>145</v>
      </c>
      <c r="BK325" s="219">
        <f>ROUND(I325*H325,2)</f>
        <v>0</v>
      </c>
      <c r="BL325" s="18" t="s">
        <v>251</v>
      </c>
      <c r="BM325" s="218" t="s">
        <v>534</v>
      </c>
    </row>
    <row r="326" s="13" customFormat="1">
      <c r="A326" s="13"/>
      <c r="B326" s="220"/>
      <c r="C326" s="221"/>
      <c r="D326" s="222" t="s">
        <v>147</v>
      </c>
      <c r="E326" s="223" t="s">
        <v>28</v>
      </c>
      <c r="F326" s="224" t="s">
        <v>535</v>
      </c>
      <c r="G326" s="221"/>
      <c r="H326" s="225">
        <v>3</v>
      </c>
      <c r="I326" s="226"/>
      <c r="J326" s="221"/>
      <c r="K326" s="221"/>
      <c r="L326" s="227"/>
      <c r="M326" s="228"/>
      <c r="N326" s="229"/>
      <c r="O326" s="229"/>
      <c r="P326" s="229"/>
      <c r="Q326" s="229"/>
      <c r="R326" s="229"/>
      <c r="S326" s="229"/>
      <c r="T326" s="23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1" t="s">
        <v>147</v>
      </c>
      <c r="AU326" s="231" t="s">
        <v>145</v>
      </c>
      <c r="AV326" s="13" t="s">
        <v>145</v>
      </c>
      <c r="AW326" s="13" t="s">
        <v>35</v>
      </c>
      <c r="AX326" s="13" t="s">
        <v>74</v>
      </c>
      <c r="AY326" s="231" t="s">
        <v>137</v>
      </c>
    </row>
    <row r="327" s="2" customFormat="1" ht="14.4" customHeight="1">
      <c r="A327" s="39"/>
      <c r="B327" s="40"/>
      <c r="C327" s="206" t="s">
        <v>536</v>
      </c>
      <c r="D327" s="206" t="s">
        <v>140</v>
      </c>
      <c r="E327" s="207" t="s">
        <v>537</v>
      </c>
      <c r="F327" s="208" t="s">
        <v>538</v>
      </c>
      <c r="G327" s="209" t="s">
        <v>143</v>
      </c>
      <c r="H327" s="210">
        <v>5</v>
      </c>
      <c r="I327" s="211"/>
      <c r="J327" s="212">
        <f>ROUND(I327*H327,2)</f>
        <v>0</v>
      </c>
      <c r="K327" s="213"/>
      <c r="L327" s="45"/>
      <c r="M327" s="214" t="s">
        <v>28</v>
      </c>
      <c r="N327" s="215" t="s">
        <v>46</v>
      </c>
      <c r="O327" s="85"/>
      <c r="P327" s="216">
        <f>O327*H327</f>
        <v>0</v>
      </c>
      <c r="Q327" s="216">
        <v>0</v>
      </c>
      <c r="R327" s="216">
        <f>Q327*H327</f>
        <v>0</v>
      </c>
      <c r="S327" s="216">
        <v>0</v>
      </c>
      <c r="T327" s="217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8" t="s">
        <v>251</v>
      </c>
      <c r="AT327" s="218" t="s">
        <v>140</v>
      </c>
      <c r="AU327" s="218" t="s">
        <v>145</v>
      </c>
      <c r="AY327" s="18" t="s">
        <v>137</v>
      </c>
      <c r="BE327" s="219">
        <f>IF(N327="základní",J327,0)</f>
        <v>0</v>
      </c>
      <c r="BF327" s="219">
        <f>IF(N327="snížená",J327,0)</f>
        <v>0</v>
      </c>
      <c r="BG327" s="219">
        <f>IF(N327="zákl. přenesená",J327,0)</f>
        <v>0</v>
      </c>
      <c r="BH327" s="219">
        <f>IF(N327="sníž. přenesená",J327,0)</f>
        <v>0</v>
      </c>
      <c r="BI327" s="219">
        <f>IF(N327="nulová",J327,0)</f>
        <v>0</v>
      </c>
      <c r="BJ327" s="18" t="s">
        <v>145</v>
      </c>
      <c r="BK327" s="219">
        <f>ROUND(I327*H327,2)</f>
        <v>0</v>
      </c>
      <c r="BL327" s="18" t="s">
        <v>251</v>
      </c>
      <c r="BM327" s="218" t="s">
        <v>539</v>
      </c>
    </row>
    <row r="328" s="2" customFormat="1" ht="37.8" customHeight="1">
      <c r="A328" s="39"/>
      <c r="B328" s="40"/>
      <c r="C328" s="206" t="s">
        <v>540</v>
      </c>
      <c r="D328" s="206" t="s">
        <v>140</v>
      </c>
      <c r="E328" s="207" t="s">
        <v>541</v>
      </c>
      <c r="F328" s="208" t="s">
        <v>542</v>
      </c>
      <c r="G328" s="209" t="s">
        <v>155</v>
      </c>
      <c r="H328" s="210">
        <v>15</v>
      </c>
      <c r="I328" s="211"/>
      <c r="J328" s="212">
        <f>ROUND(I328*H328,2)</f>
        <v>0</v>
      </c>
      <c r="K328" s="213"/>
      <c r="L328" s="45"/>
      <c r="M328" s="214" t="s">
        <v>28</v>
      </c>
      <c r="N328" s="215" t="s">
        <v>46</v>
      </c>
      <c r="O328" s="85"/>
      <c r="P328" s="216">
        <f>O328*H328</f>
        <v>0</v>
      </c>
      <c r="Q328" s="216">
        <v>0</v>
      </c>
      <c r="R328" s="216">
        <f>Q328*H328</f>
        <v>0</v>
      </c>
      <c r="S328" s="216">
        <v>0</v>
      </c>
      <c r="T328" s="217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8" t="s">
        <v>251</v>
      </c>
      <c r="AT328" s="218" t="s">
        <v>140</v>
      </c>
      <c r="AU328" s="218" t="s">
        <v>145</v>
      </c>
      <c r="AY328" s="18" t="s">
        <v>137</v>
      </c>
      <c r="BE328" s="219">
        <f>IF(N328="základní",J328,0)</f>
        <v>0</v>
      </c>
      <c r="BF328" s="219">
        <f>IF(N328="snížená",J328,0)</f>
        <v>0</v>
      </c>
      <c r="BG328" s="219">
        <f>IF(N328="zákl. přenesená",J328,0)</f>
        <v>0</v>
      </c>
      <c r="BH328" s="219">
        <f>IF(N328="sníž. přenesená",J328,0)</f>
        <v>0</v>
      </c>
      <c r="BI328" s="219">
        <f>IF(N328="nulová",J328,0)</f>
        <v>0</v>
      </c>
      <c r="BJ328" s="18" t="s">
        <v>145</v>
      </c>
      <c r="BK328" s="219">
        <f>ROUND(I328*H328,2)</f>
        <v>0</v>
      </c>
      <c r="BL328" s="18" t="s">
        <v>251</v>
      </c>
      <c r="BM328" s="218" t="s">
        <v>543</v>
      </c>
    </row>
    <row r="329" s="2" customFormat="1" ht="24.15" customHeight="1">
      <c r="A329" s="39"/>
      <c r="B329" s="40"/>
      <c r="C329" s="206" t="s">
        <v>544</v>
      </c>
      <c r="D329" s="206" t="s">
        <v>140</v>
      </c>
      <c r="E329" s="207" t="s">
        <v>545</v>
      </c>
      <c r="F329" s="208" t="s">
        <v>546</v>
      </c>
      <c r="G329" s="209" t="s">
        <v>155</v>
      </c>
      <c r="H329" s="210">
        <v>3</v>
      </c>
      <c r="I329" s="211"/>
      <c r="J329" s="212">
        <f>ROUND(I329*H329,2)</f>
        <v>0</v>
      </c>
      <c r="K329" s="213"/>
      <c r="L329" s="45"/>
      <c r="M329" s="214" t="s">
        <v>28</v>
      </c>
      <c r="N329" s="215" t="s">
        <v>46</v>
      </c>
      <c r="O329" s="85"/>
      <c r="P329" s="216">
        <f>O329*H329</f>
        <v>0</v>
      </c>
      <c r="Q329" s="216">
        <v>0</v>
      </c>
      <c r="R329" s="216">
        <f>Q329*H329</f>
        <v>0</v>
      </c>
      <c r="S329" s="216">
        <v>0</v>
      </c>
      <c r="T329" s="217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8" t="s">
        <v>251</v>
      </c>
      <c r="AT329" s="218" t="s">
        <v>140</v>
      </c>
      <c r="AU329" s="218" t="s">
        <v>145</v>
      </c>
      <c r="AY329" s="18" t="s">
        <v>137</v>
      </c>
      <c r="BE329" s="219">
        <f>IF(N329="základní",J329,0)</f>
        <v>0</v>
      </c>
      <c r="BF329" s="219">
        <f>IF(N329="snížená",J329,0)</f>
        <v>0</v>
      </c>
      <c r="BG329" s="219">
        <f>IF(N329="zákl. přenesená",J329,0)</f>
        <v>0</v>
      </c>
      <c r="BH329" s="219">
        <f>IF(N329="sníž. přenesená",J329,0)</f>
        <v>0</v>
      </c>
      <c r="BI329" s="219">
        <f>IF(N329="nulová",J329,0)</f>
        <v>0</v>
      </c>
      <c r="BJ329" s="18" t="s">
        <v>145</v>
      </c>
      <c r="BK329" s="219">
        <f>ROUND(I329*H329,2)</f>
        <v>0</v>
      </c>
      <c r="BL329" s="18" t="s">
        <v>251</v>
      </c>
      <c r="BM329" s="218" t="s">
        <v>547</v>
      </c>
    </row>
    <row r="330" s="12" customFormat="1" ht="22.8" customHeight="1">
      <c r="A330" s="12"/>
      <c r="B330" s="190"/>
      <c r="C330" s="191"/>
      <c r="D330" s="192" t="s">
        <v>73</v>
      </c>
      <c r="E330" s="204" t="s">
        <v>548</v>
      </c>
      <c r="F330" s="204" t="s">
        <v>549</v>
      </c>
      <c r="G330" s="191"/>
      <c r="H330" s="191"/>
      <c r="I330" s="194"/>
      <c r="J330" s="205">
        <f>BK330</f>
        <v>0</v>
      </c>
      <c r="K330" s="191"/>
      <c r="L330" s="196"/>
      <c r="M330" s="197"/>
      <c r="N330" s="198"/>
      <c r="O330" s="198"/>
      <c r="P330" s="199">
        <f>SUM(P331:P356)</f>
        <v>0</v>
      </c>
      <c r="Q330" s="198"/>
      <c r="R330" s="199">
        <f>SUM(R331:R356)</f>
        <v>0.30183244378999996</v>
      </c>
      <c r="S330" s="198"/>
      <c r="T330" s="200">
        <f>SUM(T331:T356)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1" t="s">
        <v>145</v>
      </c>
      <c r="AT330" s="202" t="s">
        <v>73</v>
      </c>
      <c r="AU330" s="202" t="s">
        <v>82</v>
      </c>
      <c r="AY330" s="201" t="s">
        <v>137</v>
      </c>
      <c r="BK330" s="203">
        <f>SUM(BK331:BK356)</f>
        <v>0</v>
      </c>
    </row>
    <row r="331" s="2" customFormat="1" ht="49.05" customHeight="1">
      <c r="A331" s="39"/>
      <c r="B331" s="40"/>
      <c r="C331" s="206" t="s">
        <v>550</v>
      </c>
      <c r="D331" s="206" t="s">
        <v>140</v>
      </c>
      <c r="E331" s="207" t="s">
        <v>551</v>
      </c>
      <c r="F331" s="208" t="s">
        <v>552</v>
      </c>
      <c r="G331" s="209" t="s">
        <v>155</v>
      </c>
      <c r="H331" s="210">
        <v>4.4699999999999998</v>
      </c>
      <c r="I331" s="211"/>
      <c r="J331" s="212">
        <f>ROUND(I331*H331,2)</f>
        <v>0</v>
      </c>
      <c r="K331" s="213"/>
      <c r="L331" s="45"/>
      <c r="M331" s="214" t="s">
        <v>28</v>
      </c>
      <c r="N331" s="215" t="s">
        <v>46</v>
      </c>
      <c r="O331" s="85"/>
      <c r="P331" s="216">
        <f>O331*H331</f>
        <v>0</v>
      </c>
      <c r="Q331" s="216">
        <v>0.031654599999999998</v>
      </c>
      <c r="R331" s="216">
        <f>Q331*H331</f>
        <v>0.14149606199999998</v>
      </c>
      <c r="S331" s="216">
        <v>0</v>
      </c>
      <c r="T331" s="217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8" t="s">
        <v>251</v>
      </c>
      <c r="AT331" s="218" t="s">
        <v>140</v>
      </c>
      <c r="AU331" s="218" t="s">
        <v>145</v>
      </c>
      <c r="AY331" s="18" t="s">
        <v>137</v>
      </c>
      <c r="BE331" s="219">
        <f>IF(N331="základní",J331,0)</f>
        <v>0</v>
      </c>
      <c r="BF331" s="219">
        <f>IF(N331="snížená",J331,0)</f>
        <v>0</v>
      </c>
      <c r="BG331" s="219">
        <f>IF(N331="zákl. přenesená",J331,0)</f>
        <v>0</v>
      </c>
      <c r="BH331" s="219">
        <f>IF(N331="sníž. přenesená",J331,0)</f>
        <v>0</v>
      </c>
      <c r="BI331" s="219">
        <f>IF(N331="nulová",J331,0)</f>
        <v>0</v>
      </c>
      <c r="BJ331" s="18" t="s">
        <v>145</v>
      </c>
      <c r="BK331" s="219">
        <f>ROUND(I331*H331,2)</f>
        <v>0</v>
      </c>
      <c r="BL331" s="18" t="s">
        <v>251</v>
      </c>
      <c r="BM331" s="218" t="s">
        <v>553</v>
      </c>
    </row>
    <row r="332" s="14" customFormat="1">
      <c r="A332" s="14"/>
      <c r="B332" s="232"/>
      <c r="C332" s="233"/>
      <c r="D332" s="222" t="s">
        <v>147</v>
      </c>
      <c r="E332" s="234" t="s">
        <v>28</v>
      </c>
      <c r="F332" s="235" t="s">
        <v>554</v>
      </c>
      <c r="G332" s="233"/>
      <c r="H332" s="234" t="s">
        <v>28</v>
      </c>
      <c r="I332" s="236"/>
      <c r="J332" s="233"/>
      <c r="K332" s="233"/>
      <c r="L332" s="237"/>
      <c r="M332" s="238"/>
      <c r="N332" s="239"/>
      <c r="O332" s="239"/>
      <c r="P332" s="239"/>
      <c r="Q332" s="239"/>
      <c r="R332" s="239"/>
      <c r="S332" s="239"/>
      <c r="T332" s="24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1" t="s">
        <v>147</v>
      </c>
      <c r="AU332" s="241" t="s">
        <v>145</v>
      </c>
      <c r="AV332" s="14" t="s">
        <v>82</v>
      </c>
      <c r="AW332" s="14" t="s">
        <v>35</v>
      </c>
      <c r="AX332" s="14" t="s">
        <v>74</v>
      </c>
      <c r="AY332" s="241" t="s">
        <v>137</v>
      </c>
    </row>
    <row r="333" s="13" customFormat="1">
      <c r="A333" s="13"/>
      <c r="B333" s="220"/>
      <c r="C333" s="221"/>
      <c r="D333" s="222" t="s">
        <v>147</v>
      </c>
      <c r="E333" s="223" t="s">
        <v>28</v>
      </c>
      <c r="F333" s="224" t="s">
        <v>555</v>
      </c>
      <c r="G333" s="221"/>
      <c r="H333" s="225">
        <v>4.4699999999999998</v>
      </c>
      <c r="I333" s="226"/>
      <c r="J333" s="221"/>
      <c r="K333" s="221"/>
      <c r="L333" s="227"/>
      <c r="M333" s="228"/>
      <c r="N333" s="229"/>
      <c r="O333" s="229"/>
      <c r="P333" s="229"/>
      <c r="Q333" s="229"/>
      <c r="R333" s="229"/>
      <c r="S333" s="229"/>
      <c r="T333" s="23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1" t="s">
        <v>147</v>
      </c>
      <c r="AU333" s="231" t="s">
        <v>145</v>
      </c>
      <c r="AV333" s="13" t="s">
        <v>145</v>
      </c>
      <c r="AW333" s="13" t="s">
        <v>35</v>
      </c>
      <c r="AX333" s="13" t="s">
        <v>74</v>
      </c>
      <c r="AY333" s="231" t="s">
        <v>137</v>
      </c>
    </row>
    <row r="334" s="2" customFormat="1" ht="37.8" customHeight="1">
      <c r="A334" s="39"/>
      <c r="B334" s="40"/>
      <c r="C334" s="206" t="s">
        <v>556</v>
      </c>
      <c r="D334" s="206" t="s">
        <v>140</v>
      </c>
      <c r="E334" s="207" t="s">
        <v>557</v>
      </c>
      <c r="F334" s="208" t="s">
        <v>558</v>
      </c>
      <c r="G334" s="209" t="s">
        <v>172</v>
      </c>
      <c r="H334" s="210">
        <v>7.4699999999999998</v>
      </c>
      <c r="I334" s="211"/>
      <c r="J334" s="212">
        <f>ROUND(I334*H334,2)</f>
        <v>0</v>
      </c>
      <c r="K334" s="213"/>
      <c r="L334" s="45"/>
      <c r="M334" s="214" t="s">
        <v>28</v>
      </c>
      <c r="N334" s="215" t="s">
        <v>46</v>
      </c>
      <c r="O334" s="85"/>
      <c r="P334" s="216">
        <f>O334*H334</f>
        <v>0</v>
      </c>
      <c r="Q334" s="216">
        <v>0.00090600000000000001</v>
      </c>
      <c r="R334" s="216">
        <f>Q334*H334</f>
        <v>0.0067678199999999999</v>
      </c>
      <c r="S334" s="216">
        <v>0</v>
      </c>
      <c r="T334" s="217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8" t="s">
        <v>251</v>
      </c>
      <c r="AT334" s="218" t="s">
        <v>140</v>
      </c>
      <c r="AU334" s="218" t="s">
        <v>145</v>
      </c>
      <c r="AY334" s="18" t="s">
        <v>137</v>
      </c>
      <c r="BE334" s="219">
        <f>IF(N334="základní",J334,0)</f>
        <v>0</v>
      </c>
      <c r="BF334" s="219">
        <f>IF(N334="snížená",J334,0)</f>
        <v>0</v>
      </c>
      <c r="BG334" s="219">
        <f>IF(N334="zákl. přenesená",J334,0)</f>
        <v>0</v>
      </c>
      <c r="BH334" s="219">
        <f>IF(N334="sníž. přenesená",J334,0)</f>
        <v>0</v>
      </c>
      <c r="BI334" s="219">
        <f>IF(N334="nulová",J334,0)</f>
        <v>0</v>
      </c>
      <c r="BJ334" s="18" t="s">
        <v>145</v>
      </c>
      <c r="BK334" s="219">
        <f>ROUND(I334*H334,2)</f>
        <v>0</v>
      </c>
      <c r="BL334" s="18" t="s">
        <v>251</v>
      </c>
      <c r="BM334" s="218" t="s">
        <v>559</v>
      </c>
    </row>
    <row r="335" s="14" customFormat="1">
      <c r="A335" s="14"/>
      <c r="B335" s="232"/>
      <c r="C335" s="233"/>
      <c r="D335" s="222" t="s">
        <v>147</v>
      </c>
      <c r="E335" s="234" t="s">
        <v>28</v>
      </c>
      <c r="F335" s="235" t="s">
        <v>554</v>
      </c>
      <c r="G335" s="233"/>
      <c r="H335" s="234" t="s">
        <v>28</v>
      </c>
      <c r="I335" s="236"/>
      <c r="J335" s="233"/>
      <c r="K335" s="233"/>
      <c r="L335" s="237"/>
      <c r="M335" s="238"/>
      <c r="N335" s="239"/>
      <c r="O335" s="239"/>
      <c r="P335" s="239"/>
      <c r="Q335" s="239"/>
      <c r="R335" s="239"/>
      <c r="S335" s="239"/>
      <c r="T335" s="24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1" t="s">
        <v>147</v>
      </c>
      <c r="AU335" s="241" t="s">
        <v>145</v>
      </c>
      <c r="AV335" s="14" t="s">
        <v>82</v>
      </c>
      <c r="AW335" s="14" t="s">
        <v>35</v>
      </c>
      <c r="AX335" s="14" t="s">
        <v>74</v>
      </c>
      <c r="AY335" s="241" t="s">
        <v>137</v>
      </c>
    </row>
    <row r="336" s="13" customFormat="1">
      <c r="A336" s="13"/>
      <c r="B336" s="220"/>
      <c r="C336" s="221"/>
      <c r="D336" s="222" t="s">
        <v>147</v>
      </c>
      <c r="E336" s="223" t="s">
        <v>28</v>
      </c>
      <c r="F336" s="224" t="s">
        <v>560</v>
      </c>
      <c r="G336" s="221"/>
      <c r="H336" s="225">
        <v>7.4699999999999998</v>
      </c>
      <c r="I336" s="226"/>
      <c r="J336" s="221"/>
      <c r="K336" s="221"/>
      <c r="L336" s="227"/>
      <c r="M336" s="228"/>
      <c r="N336" s="229"/>
      <c r="O336" s="229"/>
      <c r="P336" s="229"/>
      <c r="Q336" s="229"/>
      <c r="R336" s="229"/>
      <c r="S336" s="229"/>
      <c r="T336" s="23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1" t="s">
        <v>147</v>
      </c>
      <c r="AU336" s="231" t="s">
        <v>145</v>
      </c>
      <c r="AV336" s="13" t="s">
        <v>145</v>
      </c>
      <c r="AW336" s="13" t="s">
        <v>35</v>
      </c>
      <c r="AX336" s="13" t="s">
        <v>74</v>
      </c>
      <c r="AY336" s="231" t="s">
        <v>137</v>
      </c>
    </row>
    <row r="337" s="2" customFormat="1" ht="37.8" customHeight="1">
      <c r="A337" s="39"/>
      <c r="B337" s="40"/>
      <c r="C337" s="206" t="s">
        <v>561</v>
      </c>
      <c r="D337" s="206" t="s">
        <v>140</v>
      </c>
      <c r="E337" s="207" t="s">
        <v>562</v>
      </c>
      <c r="F337" s="208" t="s">
        <v>563</v>
      </c>
      <c r="G337" s="209" t="s">
        <v>155</v>
      </c>
      <c r="H337" s="210">
        <v>4.4699999999999998</v>
      </c>
      <c r="I337" s="211"/>
      <c r="J337" s="212">
        <f>ROUND(I337*H337,2)</f>
        <v>0</v>
      </c>
      <c r="K337" s="213"/>
      <c r="L337" s="45"/>
      <c r="M337" s="214" t="s">
        <v>28</v>
      </c>
      <c r="N337" s="215" t="s">
        <v>46</v>
      </c>
      <c r="O337" s="85"/>
      <c r="P337" s="216">
        <f>O337*H337</f>
        <v>0</v>
      </c>
      <c r="Q337" s="216">
        <v>0.00010000000000000001</v>
      </c>
      <c r="R337" s="216">
        <f>Q337*H337</f>
        <v>0.00044700000000000002</v>
      </c>
      <c r="S337" s="216">
        <v>0</v>
      </c>
      <c r="T337" s="217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8" t="s">
        <v>251</v>
      </c>
      <c r="AT337" s="218" t="s">
        <v>140</v>
      </c>
      <c r="AU337" s="218" t="s">
        <v>145</v>
      </c>
      <c r="AY337" s="18" t="s">
        <v>137</v>
      </c>
      <c r="BE337" s="219">
        <f>IF(N337="základní",J337,0)</f>
        <v>0</v>
      </c>
      <c r="BF337" s="219">
        <f>IF(N337="snížená",J337,0)</f>
        <v>0</v>
      </c>
      <c r="BG337" s="219">
        <f>IF(N337="zákl. přenesená",J337,0)</f>
        <v>0</v>
      </c>
      <c r="BH337" s="219">
        <f>IF(N337="sníž. přenesená",J337,0)</f>
        <v>0</v>
      </c>
      <c r="BI337" s="219">
        <f>IF(N337="nulová",J337,0)</f>
        <v>0</v>
      </c>
      <c r="BJ337" s="18" t="s">
        <v>145</v>
      </c>
      <c r="BK337" s="219">
        <f>ROUND(I337*H337,2)</f>
        <v>0</v>
      </c>
      <c r="BL337" s="18" t="s">
        <v>251</v>
      </c>
      <c r="BM337" s="218" t="s">
        <v>564</v>
      </c>
    </row>
    <row r="338" s="14" customFormat="1">
      <c r="A338" s="14"/>
      <c r="B338" s="232"/>
      <c r="C338" s="233"/>
      <c r="D338" s="222" t="s">
        <v>147</v>
      </c>
      <c r="E338" s="234" t="s">
        <v>28</v>
      </c>
      <c r="F338" s="235" t="s">
        <v>554</v>
      </c>
      <c r="G338" s="233"/>
      <c r="H338" s="234" t="s">
        <v>28</v>
      </c>
      <c r="I338" s="236"/>
      <c r="J338" s="233"/>
      <c r="K338" s="233"/>
      <c r="L338" s="237"/>
      <c r="M338" s="238"/>
      <c r="N338" s="239"/>
      <c r="O338" s="239"/>
      <c r="P338" s="239"/>
      <c r="Q338" s="239"/>
      <c r="R338" s="239"/>
      <c r="S338" s="239"/>
      <c r="T338" s="240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1" t="s">
        <v>147</v>
      </c>
      <c r="AU338" s="241" t="s">
        <v>145</v>
      </c>
      <c r="AV338" s="14" t="s">
        <v>82</v>
      </c>
      <c r="AW338" s="14" t="s">
        <v>35</v>
      </c>
      <c r="AX338" s="14" t="s">
        <v>74</v>
      </c>
      <c r="AY338" s="241" t="s">
        <v>137</v>
      </c>
    </row>
    <row r="339" s="13" customFormat="1">
      <c r="A339" s="13"/>
      <c r="B339" s="220"/>
      <c r="C339" s="221"/>
      <c r="D339" s="222" t="s">
        <v>147</v>
      </c>
      <c r="E339" s="223" t="s">
        <v>28</v>
      </c>
      <c r="F339" s="224" t="s">
        <v>555</v>
      </c>
      <c r="G339" s="221"/>
      <c r="H339" s="225">
        <v>4.4699999999999998</v>
      </c>
      <c r="I339" s="226"/>
      <c r="J339" s="221"/>
      <c r="K339" s="221"/>
      <c r="L339" s="227"/>
      <c r="M339" s="228"/>
      <c r="N339" s="229"/>
      <c r="O339" s="229"/>
      <c r="P339" s="229"/>
      <c r="Q339" s="229"/>
      <c r="R339" s="229"/>
      <c r="S339" s="229"/>
      <c r="T339" s="23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1" t="s">
        <v>147</v>
      </c>
      <c r="AU339" s="231" t="s">
        <v>145</v>
      </c>
      <c r="AV339" s="13" t="s">
        <v>145</v>
      </c>
      <c r="AW339" s="13" t="s">
        <v>35</v>
      </c>
      <c r="AX339" s="13" t="s">
        <v>74</v>
      </c>
      <c r="AY339" s="231" t="s">
        <v>137</v>
      </c>
    </row>
    <row r="340" s="2" customFormat="1" ht="24.15" customHeight="1">
      <c r="A340" s="39"/>
      <c r="B340" s="40"/>
      <c r="C340" s="206" t="s">
        <v>565</v>
      </c>
      <c r="D340" s="206" t="s">
        <v>140</v>
      </c>
      <c r="E340" s="207" t="s">
        <v>566</v>
      </c>
      <c r="F340" s="208" t="s">
        <v>567</v>
      </c>
      <c r="G340" s="209" t="s">
        <v>155</v>
      </c>
      <c r="H340" s="210">
        <v>4.4699999999999998</v>
      </c>
      <c r="I340" s="211"/>
      <c r="J340" s="212">
        <f>ROUND(I340*H340,2)</f>
        <v>0</v>
      </c>
      <c r="K340" s="213"/>
      <c r="L340" s="45"/>
      <c r="M340" s="214" t="s">
        <v>28</v>
      </c>
      <c r="N340" s="215" t="s">
        <v>46</v>
      </c>
      <c r="O340" s="85"/>
      <c r="P340" s="216">
        <f>O340*H340</f>
        <v>0</v>
      </c>
      <c r="Q340" s="216">
        <v>0</v>
      </c>
      <c r="R340" s="216">
        <f>Q340*H340</f>
        <v>0</v>
      </c>
      <c r="S340" s="216">
        <v>0</v>
      </c>
      <c r="T340" s="217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18" t="s">
        <v>251</v>
      </c>
      <c r="AT340" s="218" t="s">
        <v>140</v>
      </c>
      <c r="AU340" s="218" t="s">
        <v>145</v>
      </c>
      <c r="AY340" s="18" t="s">
        <v>137</v>
      </c>
      <c r="BE340" s="219">
        <f>IF(N340="základní",J340,0)</f>
        <v>0</v>
      </c>
      <c r="BF340" s="219">
        <f>IF(N340="snížená",J340,0)</f>
        <v>0</v>
      </c>
      <c r="BG340" s="219">
        <f>IF(N340="zákl. přenesená",J340,0)</f>
        <v>0</v>
      </c>
      <c r="BH340" s="219">
        <f>IF(N340="sníž. přenesená",J340,0)</f>
        <v>0</v>
      </c>
      <c r="BI340" s="219">
        <f>IF(N340="nulová",J340,0)</f>
        <v>0</v>
      </c>
      <c r="BJ340" s="18" t="s">
        <v>145</v>
      </c>
      <c r="BK340" s="219">
        <f>ROUND(I340*H340,2)</f>
        <v>0</v>
      </c>
      <c r="BL340" s="18" t="s">
        <v>251</v>
      </c>
      <c r="BM340" s="218" t="s">
        <v>568</v>
      </c>
    </row>
    <row r="341" s="2" customFormat="1" ht="49.05" customHeight="1">
      <c r="A341" s="39"/>
      <c r="B341" s="40"/>
      <c r="C341" s="206" t="s">
        <v>569</v>
      </c>
      <c r="D341" s="206" t="s">
        <v>140</v>
      </c>
      <c r="E341" s="207" t="s">
        <v>570</v>
      </c>
      <c r="F341" s="208" t="s">
        <v>571</v>
      </c>
      <c r="G341" s="209" t="s">
        <v>155</v>
      </c>
      <c r="H341" s="210">
        <v>3.1000000000000001</v>
      </c>
      <c r="I341" s="211"/>
      <c r="J341" s="212">
        <f>ROUND(I341*H341,2)</f>
        <v>0</v>
      </c>
      <c r="K341" s="213"/>
      <c r="L341" s="45"/>
      <c r="M341" s="214" t="s">
        <v>28</v>
      </c>
      <c r="N341" s="215" t="s">
        <v>46</v>
      </c>
      <c r="O341" s="85"/>
      <c r="P341" s="216">
        <f>O341*H341</f>
        <v>0</v>
      </c>
      <c r="Q341" s="216">
        <v>0.0313574909</v>
      </c>
      <c r="R341" s="216">
        <f>Q341*H341</f>
        <v>0.097208221790000007</v>
      </c>
      <c r="S341" s="216">
        <v>0</v>
      </c>
      <c r="T341" s="217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8" t="s">
        <v>251</v>
      </c>
      <c r="AT341" s="218" t="s">
        <v>140</v>
      </c>
      <c r="AU341" s="218" t="s">
        <v>145</v>
      </c>
      <c r="AY341" s="18" t="s">
        <v>137</v>
      </c>
      <c r="BE341" s="219">
        <f>IF(N341="základní",J341,0)</f>
        <v>0</v>
      </c>
      <c r="BF341" s="219">
        <f>IF(N341="snížená",J341,0)</f>
        <v>0</v>
      </c>
      <c r="BG341" s="219">
        <f>IF(N341="zákl. přenesená",J341,0)</f>
        <v>0</v>
      </c>
      <c r="BH341" s="219">
        <f>IF(N341="sníž. přenesená",J341,0)</f>
        <v>0</v>
      </c>
      <c r="BI341" s="219">
        <f>IF(N341="nulová",J341,0)</f>
        <v>0</v>
      </c>
      <c r="BJ341" s="18" t="s">
        <v>145</v>
      </c>
      <c r="BK341" s="219">
        <f>ROUND(I341*H341,2)</f>
        <v>0</v>
      </c>
      <c r="BL341" s="18" t="s">
        <v>251</v>
      </c>
      <c r="BM341" s="218" t="s">
        <v>572</v>
      </c>
    </row>
    <row r="342" s="14" customFormat="1">
      <c r="A342" s="14"/>
      <c r="B342" s="232"/>
      <c r="C342" s="233"/>
      <c r="D342" s="222" t="s">
        <v>147</v>
      </c>
      <c r="E342" s="234" t="s">
        <v>28</v>
      </c>
      <c r="F342" s="235" t="s">
        <v>554</v>
      </c>
      <c r="G342" s="233"/>
      <c r="H342" s="234" t="s">
        <v>28</v>
      </c>
      <c r="I342" s="236"/>
      <c r="J342" s="233"/>
      <c r="K342" s="233"/>
      <c r="L342" s="237"/>
      <c r="M342" s="238"/>
      <c r="N342" s="239"/>
      <c r="O342" s="239"/>
      <c r="P342" s="239"/>
      <c r="Q342" s="239"/>
      <c r="R342" s="239"/>
      <c r="S342" s="239"/>
      <c r="T342" s="24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1" t="s">
        <v>147</v>
      </c>
      <c r="AU342" s="241" t="s">
        <v>145</v>
      </c>
      <c r="AV342" s="14" t="s">
        <v>82</v>
      </c>
      <c r="AW342" s="14" t="s">
        <v>35</v>
      </c>
      <c r="AX342" s="14" t="s">
        <v>74</v>
      </c>
      <c r="AY342" s="241" t="s">
        <v>137</v>
      </c>
    </row>
    <row r="343" s="13" customFormat="1">
      <c r="A343" s="13"/>
      <c r="B343" s="220"/>
      <c r="C343" s="221"/>
      <c r="D343" s="222" t="s">
        <v>147</v>
      </c>
      <c r="E343" s="223" t="s">
        <v>28</v>
      </c>
      <c r="F343" s="224" t="s">
        <v>573</v>
      </c>
      <c r="G343" s="221"/>
      <c r="H343" s="225">
        <v>3.1000000000000001</v>
      </c>
      <c r="I343" s="226"/>
      <c r="J343" s="221"/>
      <c r="K343" s="221"/>
      <c r="L343" s="227"/>
      <c r="M343" s="228"/>
      <c r="N343" s="229"/>
      <c r="O343" s="229"/>
      <c r="P343" s="229"/>
      <c r="Q343" s="229"/>
      <c r="R343" s="229"/>
      <c r="S343" s="229"/>
      <c r="T343" s="23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1" t="s">
        <v>147</v>
      </c>
      <c r="AU343" s="231" t="s">
        <v>145</v>
      </c>
      <c r="AV343" s="13" t="s">
        <v>145</v>
      </c>
      <c r="AW343" s="13" t="s">
        <v>35</v>
      </c>
      <c r="AX343" s="13" t="s">
        <v>74</v>
      </c>
      <c r="AY343" s="231" t="s">
        <v>137</v>
      </c>
    </row>
    <row r="344" s="2" customFormat="1" ht="37.8" customHeight="1">
      <c r="A344" s="39"/>
      <c r="B344" s="40"/>
      <c r="C344" s="206" t="s">
        <v>574</v>
      </c>
      <c r="D344" s="206" t="s">
        <v>140</v>
      </c>
      <c r="E344" s="207" t="s">
        <v>575</v>
      </c>
      <c r="F344" s="208" t="s">
        <v>576</v>
      </c>
      <c r="G344" s="209" t="s">
        <v>155</v>
      </c>
      <c r="H344" s="210">
        <v>3.1000000000000001</v>
      </c>
      <c r="I344" s="211"/>
      <c r="J344" s="212">
        <f>ROUND(I344*H344,2)</f>
        <v>0</v>
      </c>
      <c r="K344" s="213"/>
      <c r="L344" s="45"/>
      <c r="M344" s="214" t="s">
        <v>28</v>
      </c>
      <c r="N344" s="215" t="s">
        <v>46</v>
      </c>
      <c r="O344" s="85"/>
      <c r="P344" s="216">
        <f>O344*H344</f>
        <v>0</v>
      </c>
      <c r="Q344" s="216">
        <v>0.00010000000000000001</v>
      </c>
      <c r="R344" s="216">
        <f>Q344*H344</f>
        <v>0.00031</v>
      </c>
      <c r="S344" s="216">
        <v>0</v>
      </c>
      <c r="T344" s="217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8" t="s">
        <v>251</v>
      </c>
      <c r="AT344" s="218" t="s">
        <v>140</v>
      </c>
      <c r="AU344" s="218" t="s">
        <v>145</v>
      </c>
      <c r="AY344" s="18" t="s">
        <v>137</v>
      </c>
      <c r="BE344" s="219">
        <f>IF(N344="základní",J344,0)</f>
        <v>0</v>
      </c>
      <c r="BF344" s="219">
        <f>IF(N344="snížená",J344,0)</f>
        <v>0</v>
      </c>
      <c r="BG344" s="219">
        <f>IF(N344="zákl. přenesená",J344,0)</f>
        <v>0</v>
      </c>
      <c r="BH344" s="219">
        <f>IF(N344="sníž. přenesená",J344,0)</f>
        <v>0</v>
      </c>
      <c r="BI344" s="219">
        <f>IF(N344="nulová",J344,0)</f>
        <v>0</v>
      </c>
      <c r="BJ344" s="18" t="s">
        <v>145</v>
      </c>
      <c r="BK344" s="219">
        <f>ROUND(I344*H344,2)</f>
        <v>0</v>
      </c>
      <c r="BL344" s="18" t="s">
        <v>251</v>
      </c>
      <c r="BM344" s="218" t="s">
        <v>577</v>
      </c>
    </row>
    <row r="345" s="2" customFormat="1" ht="24.15" customHeight="1">
      <c r="A345" s="39"/>
      <c r="B345" s="40"/>
      <c r="C345" s="206" t="s">
        <v>578</v>
      </c>
      <c r="D345" s="206" t="s">
        <v>140</v>
      </c>
      <c r="E345" s="207" t="s">
        <v>579</v>
      </c>
      <c r="F345" s="208" t="s">
        <v>580</v>
      </c>
      <c r="G345" s="209" t="s">
        <v>155</v>
      </c>
      <c r="H345" s="210">
        <v>3.1000000000000001</v>
      </c>
      <c r="I345" s="211"/>
      <c r="J345" s="212">
        <f>ROUND(I345*H345,2)</f>
        <v>0</v>
      </c>
      <c r="K345" s="213"/>
      <c r="L345" s="45"/>
      <c r="M345" s="214" t="s">
        <v>28</v>
      </c>
      <c r="N345" s="215" t="s">
        <v>46</v>
      </c>
      <c r="O345" s="85"/>
      <c r="P345" s="216">
        <f>O345*H345</f>
        <v>0</v>
      </c>
      <c r="Q345" s="216">
        <v>0</v>
      </c>
      <c r="R345" s="216">
        <f>Q345*H345</f>
        <v>0</v>
      </c>
      <c r="S345" s="216">
        <v>0</v>
      </c>
      <c r="T345" s="217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8" t="s">
        <v>251</v>
      </c>
      <c r="AT345" s="218" t="s">
        <v>140</v>
      </c>
      <c r="AU345" s="218" t="s">
        <v>145</v>
      </c>
      <c r="AY345" s="18" t="s">
        <v>137</v>
      </c>
      <c r="BE345" s="219">
        <f>IF(N345="základní",J345,0)</f>
        <v>0</v>
      </c>
      <c r="BF345" s="219">
        <f>IF(N345="snížená",J345,0)</f>
        <v>0</v>
      </c>
      <c r="BG345" s="219">
        <f>IF(N345="zákl. přenesená",J345,0)</f>
        <v>0</v>
      </c>
      <c r="BH345" s="219">
        <f>IF(N345="sníž. přenesená",J345,0)</f>
        <v>0</v>
      </c>
      <c r="BI345" s="219">
        <f>IF(N345="nulová",J345,0)</f>
        <v>0</v>
      </c>
      <c r="BJ345" s="18" t="s">
        <v>145</v>
      </c>
      <c r="BK345" s="219">
        <f>ROUND(I345*H345,2)</f>
        <v>0</v>
      </c>
      <c r="BL345" s="18" t="s">
        <v>251</v>
      </c>
      <c r="BM345" s="218" t="s">
        <v>581</v>
      </c>
    </row>
    <row r="346" s="2" customFormat="1" ht="24.15" customHeight="1">
      <c r="A346" s="39"/>
      <c r="B346" s="40"/>
      <c r="C346" s="206" t="s">
        <v>582</v>
      </c>
      <c r="D346" s="206" t="s">
        <v>140</v>
      </c>
      <c r="E346" s="207" t="s">
        <v>583</v>
      </c>
      <c r="F346" s="208" t="s">
        <v>584</v>
      </c>
      <c r="G346" s="209" t="s">
        <v>155</v>
      </c>
      <c r="H346" s="210">
        <v>3.1000000000000001</v>
      </c>
      <c r="I346" s="211"/>
      <c r="J346" s="212">
        <f>ROUND(I346*H346,2)</f>
        <v>0</v>
      </c>
      <c r="K346" s="213"/>
      <c r="L346" s="45"/>
      <c r="M346" s="214" t="s">
        <v>28</v>
      </c>
      <c r="N346" s="215" t="s">
        <v>46</v>
      </c>
      <c r="O346" s="85"/>
      <c r="P346" s="216">
        <f>O346*H346</f>
        <v>0</v>
      </c>
      <c r="Q346" s="216">
        <v>9.8999999999999994E-05</v>
      </c>
      <c r="R346" s="216">
        <f>Q346*H346</f>
        <v>0.00030689999999999998</v>
      </c>
      <c r="S346" s="216">
        <v>0</v>
      </c>
      <c r="T346" s="217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8" t="s">
        <v>251</v>
      </c>
      <c r="AT346" s="218" t="s">
        <v>140</v>
      </c>
      <c r="AU346" s="218" t="s">
        <v>145</v>
      </c>
      <c r="AY346" s="18" t="s">
        <v>137</v>
      </c>
      <c r="BE346" s="219">
        <f>IF(N346="základní",J346,0)</f>
        <v>0</v>
      </c>
      <c r="BF346" s="219">
        <f>IF(N346="snížená",J346,0)</f>
        <v>0</v>
      </c>
      <c r="BG346" s="219">
        <f>IF(N346="zákl. přenesená",J346,0)</f>
        <v>0</v>
      </c>
      <c r="BH346" s="219">
        <f>IF(N346="sníž. přenesená",J346,0)</f>
        <v>0</v>
      </c>
      <c r="BI346" s="219">
        <f>IF(N346="nulová",J346,0)</f>
        <v>0</v>
      </c>
      <c r="BJ346" s="18" t="s">
        <v>145</v>
      </c>
      <c r="BK346" s="219">
        <f>ROUND(I346*H346,2)</f>
        <v>0</v>
      </c>
      <c r="BL346" s="18" t="s">
        <v>251</v>
      </c>
      <c r="BM346" s="218" t="s">
        <v>585</v>
      </c>
    </row>
    <row r="347" s="2" customFormat="1" ht="37.8" customHeight="1">
      <c r="A347" s="39"/>
      <c r="B347" s="40"/>
      <c r="C347" s="206" t="s">
        <v>586</v>
      </c>
      <c r="D347" s="206" t="s">
        <v>140</v>
      </c>
      <c r="E347" s="207" t="s">
        <v>587</v>
      </c>
      <c r="F347" s="208" t="s">
        <v>588</v>
      </c>
      <c r="G347" s="209" t="s">
        <v>172</v>
      </c>
      <c r="H347" s="210">
        <v>1.78</v>
      </c>
      <c r="I347" s="211"/>
      <c r="J347" s="212">
        <f>ROUND(I347*H347,2)</f>
        <v>0</v>
      </c>
      <c r="K347" s="213"/>
      <c r="L347" s="45"/>
      <c r="M347" s="214" t="s">
        <v>28</v>
      </c>
      <c r="N347" s="215" t="s">
        <v>46</v>
      </c>
      <c r="O347" s="85"/>
      <c r="P347" s="216">
        <f>O347*H347</f>
        <v>0</v>
      </c>
      <c r="Q347" s="216">
        <v>0.012397999999999999</v>
      </c>
      <c r="R347" s="216">
        <f>Q347*H347</f>
        <v>0.022068439999999998</v>
      </c>
      <c r="S347" s="216">
        <v>0</v>
      </c>
      <c r="T347" s="217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18" t="s">
        <v>251</v>
      </c>
      <c r="AT347" s="218" t="s">
        <v>140</v>
      </c>
      <c r="AU347" s="218" t="s">
        <v>145</v>
      </c>
      <c r="AY347" s="18" t="s">
        <v>137</v>
      </c>
      <c r="BE347" s="219">
        <f>IF(N347="základní",J347,0)</f>
        <v>0</v>
      </c>
      <c r="BF347" s="219">
        <f>IF(N347="snížená",J347,0)</f>
        <v>0</v>
      </c>
      <c r="BG347" s="219">
        <f>IF(N347="zákl. přenesená",J347,0)</f>
        <v>0</v>
      </c>
      <c r="BH347" s="219">
        <f>IF(N347="sníž. přenesená",J347,0)</f>
        <v>0</v>
      </c>
      <c r="BI347" s="219">
        <f>IF(N347="nulová",J347,0)</f>
        <v>0</v>
      </c>
      <c r="BJ347" s="18" t="s">
        <v>145</v>
      </c>
      <c r="BK347" s="219">
        <f>ROUND(I347*H347,2)</f>
        <v>0</v>
      </c>
      <c r="BL347" s="18" t="s">
        <v>251</v>
      </c>
      <c r="BM347" s="218" t="s">
        <v>589</v>
      </c>
    </row>
    <row r="348" s="13" customFormat="1">
      <c r="A348" s="13"/>
      <c r="B348" s="220"/>
      <c r="C348" s="221"/>
      <c r="D348" s="222" t="s">
        <v>147</v>
      </c>
      <c r="E348" s="223" t="s">
        <v>28</v>
      </c>
      <c r="F348" s="224" t="s">
        <v>590</v>
      </c>
      <c r="G348" s="221"/>
      <c r="H348" s="225">
        <v>1.78</v>
      </c>
      <c r="I348" s="226"/>
      <c r="J348" s="221"/>
      <c r="K348" s="221"/>
      <c r="L348" s="227"/>
      <c r="M348" s="228"/>
      <c r="N348" s="229"/>
      <c r="O348" s="229"/>
      <c r="P348" s="229"/>
      <c r="Q348" s="229"/>
      <c r="R348" s="229"/>
      <c r="S348" s="229"/>
      <c r="T348" s="23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1" t="s">
        <v>147</v>
      </c>
      <c r="AU348" s="231" t="s">
        <v>145</v>
      </c>
      <c r="AV348" s="13" t="s">
        <v>145</v>
      </c>
      <c r="AW348" s="13" t="s">
        <v>35</v>
      </c>
      <c r="AX348" s="13" t="s">
        <v>74</v>
      </c>
      <c r="AY348" s="231" t="s">
        <v>137</v>
      </c>
    </row>
    <row r="349" s="2" customFormat="1" ht="37.8" customHeight="1">
      <c r="A349" s="39"/>
      <c r="B349" s="40"/>
      <c r="C349" s="206" t="s">
        <v>591</v>
      </c>
      <c r="D349" s="206" t="s">
        <v>140</v>
      </c>
      <c r="E349" s="207" t="s">
        <v>592</v>
      </c>
      <c r="F349" s="208" t="s">
        <v>593</v>
      </c>
      <c r="G349" s="209" t="s">
        <v>143</v>
      </c>
      <c r="H349" s="210">
        <v>1</v>
      </c>
      <c r="I349" s="211"/>
      <c r="J349" s="212">
        <f>ROUND(I349*H349,2)</f>
        <v>0</v>
      </c>
      <c r="K349" s="213"/>
      <c r="L349" s="45"/>
      <c r="M349" s="214" t="s">
        <v>28</v>
      </c>
      <c r="N349" s="215" t="s">
        <v>46</v>
      </c>
      <c r="O349" s="85"/>
      <c r="P349" s="216">
        <f>O349*H349</f>
        <v>0</v>
      </c>
      <c r="Q349" s="216">
        <v>0.00052800000000000004</v>
      </c>
      <c r="R349" s="216">
        <f>Q349*H349</f>
        <v>0.00052800000000000004</v>
      </c>
      <c r="S349" s="216">
        <v>0</v>
      </c>
      <c r="T349" s="217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8" t="s">
        <v>251</v>
      </c>
      <c r="AT349" s="218" t="s">
        <v>140</v>
      </c>
      <c r="AU349" s="218" t="s">
        <v>145</v>
      </c>
      <c r="AY349" s="18" t="s">
        <v>137</v>
      </c>
      <c r="BE349" s="219">
        <f>IF(N349="základní",J349,0)</f>
        <v>0</v>
      </c>
      <c r="BF349" s="219">
        <f>IF(N349="snížená",J349,0)</f>
        <v>0</v>
      </c>
      <c r="BG349" s="219">
        <f>IF(N349="zákl. přenesená",J349,0)</f>
        <v>0</v>
      </c>
      <c r="BH349" s="219">
        <f>IF(N349="sníž. přenesená",J349,0)</f>
        <v>0</v>
      </c>
      <c r="BI349" s="219">
        <f>IF(N349="nulová",J349,0)</f>
        <v>0</v>
      </c>
      <c r="BJ349" s="18" t="s">
        <v>145</v>
      </c>
      <c r="BK349" s="219">
        <f>ROUND(I349*H349,2)</f>
        <v>0</v>
      </c>
      <c r="BL349" s="18" t="s">
        <v>251</v>
      </c>
      <c r="BM349" s="218" t="s">
        <v>594</v>
      </c>
    </row>
    <row r="350" s="14" customFormat="1">
      <c r="A350" s="14"/>
      <c r="B350" s="232"/>
      <c r="C350" s="233"/>
      <c r="D350" s="222" t="s">
        <v>147</v>
      </c>
      <c r="E350" s="234" t="s">
        <v>28</v>
      </c>
      <c r="F350" s="235" t="s">
        <v>554</v>
      </c>
      <c r="G350" s="233"/>
      <c r="H350" s="234" t="s">
        <v>28</v>
      </c>
      <c r="I350" s="236"/>
      <c r="J350" s="233"/>
      <c r="K350" s="233"/>
      <c r="L350" s="237"/>
      <c r="M350" s="238"/>
      <c r="N350" s="239"/>
      <c r="O350" s="239"/>
      <c r="P350" s="239"/>
      <c r="Q350" s="239"/>
      <c r="R350" s="239"/>
      <c r="S350" s="239"/>
      <c r="T350" s="24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1" t="s">
        <v>147</v>
      </c>
      <c r="AU350" s="241" t="s">
        <v>145</v>
      </c>
      <c r="AV350" s="14" t="s">
        <v>82</v>
      </c>
      <c r="AW350" s="14" t="s">
        <v>35</v>
      </c>
      <c r="AX350" s="14" t="s">
        <v>74</v>
      </c>
      <c r="AY350" s="241" t="s">
        <v>137</v>
      </c>
    </row>
    <row r="351" s="13" customFormat="1">
      <c r="A351" s="13"/>
      <c r="B351" s="220"/>
      <c r="C351" s="221"/>
      <c r="D351" s="222" t="s">
        <v>147</v>
      </c>
      <c r="E351" s="223" t="s">
        <v>28</v>
      </c>
      <c r="F351" s="224" t="s">
        <v>595</v>
      </c>
      <c r="G351" s="221"/>
      <c r="H351" s="225">
        <v>1</v>
      </c>
      <c r="I351" s="226"/>
      <c r="J351" s="221"/>
      <c r="K351" s="221"/>
      <c r="L351" s="227"/>
      <c r="M351" s="228"/>
      <c r="N351" s="229"/>
      <c r="O351" s="229"/>
      <c r="P351" s="229"/>
      <c r="Q351" s="229"/>
      <c r="R351" s="229"/>
      <c r="S351" s="229"/>
      <c r="T351" s="23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1" t="s">
        <v>147</v>
      </c>
      <c r="AU351" s="231" t="s">
        <v>145</v>
      </c>
      <c r="AV351" s="13" t="s">
        <v>145</v>
      </c>
      <c r="AW351" s="13" t="s">
        <v>35</v>
      </c>
      <c r="AX351" s="13" t="s">
        <v>74</v>
      </c>
      <c r="AY351" s="231" t="s">
        <v>137</v>
      </c>
    </row>
    <row r="352" s="2" customFormat="1" ht="24.15" customHeight="1">
      <c r="A352" s="39"/>
      <c r="B352" s="40"/>
      <c r="C352" s="242" t="s">
        <v>596</v>
      </c>
      <c r="D352" s="242" t="s">
        <v>265</v>
      </c>
      <c r="E352" s="243" t="s">
        <v>597</v>
      </c>
      <c r="F352" s="244" t="s">
        <v>598</v>
      </c>
      <c r="G352" s="245" t="s">
        <v>143</v>
      </c>
      <c r="H352" s="246">
        <v>1</v>
      </c>
      <c r="I352" s="247"/>
      <c r="J352" s="248">
        <f>ROUND(I352*H352,2)</f>
        <v>0</v>
      </c>
      <c r="K352" s="249"/>
      <c r="L352" s="250"/>
      <c r="M352" s="251" t="s">
        <v>28</v>
      </c>
      <c r="N352" s="252" t="s">
        <v>46</v>
      </c>
      <c r="O352" s="85"/>
      <c r="P352" s="216">
        <f>O352*H352</f>
        <v>0</v>
      </c>
      <c r="Q352" s="216">
        <v>0.0327</v>
      </c>
      <c r="R352" s="216">
        <f>Q352*H352</f>
        <v>0.0327</v>
      </c>
      <c r="S352" s="216">
        <v>0</v>
      </c>
      <c r="T352" s="217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8" t="s">
        <v>340</v>
      </c>
      <c r="AT352" s="218" t="s">
        <v>265</v>
      </c>
      <c r="AU352" s="218" t="s">
        <v>145</v>
      </c>
      <c r="AY352" s="18" t="s">
        <v>137</v>
      </c>
      <c r="BE352" s="219">
        <f>IF(N352="základní",J352,0)</f>
        <v>0</v>
      </c>
      <c r="BF352" s="219">
        <f>IF(N352="snížená",J352,0)</f>
        <v>0</v>
      </c>
      <c r="BG352" s="219">
        <f>IF(N352="zákl. přenesená",J352,0)</f>
        <v>0</v>
      </c>
      <c r="BH352" s="219">
        <f>IF(N352="sníž. přenesená",J352,0)</f>
        <v>0</v>
      </c>
      <c r="BI352" s="219">
        <f>IF(N352="nulová",J352,0)</f>
        <v>0</v>
      </c>
      <c r="BJ352" s="18" t="s">
        <v>145</v>
      </c>
      <c r="BK352" s="219">
        <f>ROUND(I352*H352,2)</f>
        <v>0</v>
      </c>
      <c r="BL352" s="18" t="s">
        <v>251</v>
      </c>
      <c r="BM352" s="218" t="s">
        <v>599</v>
      </c>
    </row>
    <row r="353" s="14" customFormat="1">
      <c r="A353" s="14"/>
      <c r="B353" s="232"/>
      <c r="C353" s="233"/>
      <c r="D353" s="222" t="s">
        <v>147</v>
      </c>
      <c r="E353" s="234" t="s">
        <v>28</v>
      </c>
      <c r="F353" s="235" t="s">
        <v>554</v>
      </c>
      <c r="G353" s="233"/>
      <c r="H353" s="234" t="s">
        <v>28</v>
      </c>
      <c r="I353" s="236"/>
      <c r="J353" s="233"/>
      <c r="K353" s="233"/>
      <c r="L353" s="237"/>
      <c r="M353" s="238"/>
      <c r="N353" s="239"/>
      <c r="O353" s="239"/>
      <c r="P353" s="239"/>
      <c r="Q353" s="239"/>
      <c r="R353" s="239"/>
      <c r="S353" s="239"/>
      <c r="T353" s="24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1" t="s">
        <v>147</v>
      </c>
      <c r="AU353" s="241" t="s">
        <v>145</v>
      </c>
      <c r="AV353" s="14" t="s">
        <v>82</v>
      </c>
      <c r="AW353" s="14" t="s">
        <v>35</v>
      </c>
      <c r="AX353" s="14" t="s">
        <v>74</v>
      </c>
      <c r="AY353" s="241" t="s">
        <v>137</v>
      </c>
    </row>
    <row r="354" s="13" customFormat="1">
      <c r="A354" s="13"/>
      <c r="B354" s="220"/>
      <c r="C354" s="221"/>
      <c r="D354" s="222" t="s">
        <v>147</v>
      </c>
      <c r="E354" s="223" t="s">
        <v>28</v>
      </c>
      <c r="F354" s="224" t="s">
        <v>595</v>
      </c>
      <c r="G354" s="221"/>
      <c r="H354" s="225">
        <v>1</v>
      </c>
      <c r="I354" s="226"/>
      <c r="J354" s="221"/>
      <c r="K354" s="221"/>
      <c r="L354" s="227"/>
      <c r="M354" s="228"/>
      <c r="N354" s="229"/>
      <c r="O354" s="229"/>
      <c r="P354" s="229"/>
      <c r="Q354" s="229"/>
      <c r="R354" s="229"/>
      <c r="S354" s="229"/>
      <c r="T354" s="23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1" t="s">
        <v>147</v>
      </c>
      <c r="AU354" s="231" t="s">
        <v>145</v>
      </c>
      <c r="AV354" s="13" t="s">
        <v>145</v>
      </c>
      <c r="AW354" s="13" t="s">
        <v>35</v>
      </c>
      <c r="AX354" s="13" t="s">
        <v>74</v>
      </c>
      <c r="AY354" s="231" t="s">
        <v>137</v>
      </c>
    </row>
    <row r="355" s="2" customFormat="1" ht="62.7" customHeight="1">
      <c r="A355" s="39"/>
      <c r="B355" s="40"/>
      <c r="C355" s="206" t="s">
        <v>600</v>
      </c>
      <c r="D355" s="206" t="s">
        <v>140</v>
      </c>
      <c r="E355" s="207" t="s">
        <v>601</v>
      </c>
      <c r="F355" s="208" t="s">
        <v>602</v>
      </c>
      <c r="G355" s="209" t="s">
        <v>200</v>
      </c>
      <c r="H355" s="210">
        <v>0.30199999999999999</v>
      </c>
      <c r="I355" s="211"/>
      <c r="J355" s="212">
        <f>ROUND(I355*H355,2)</f>
        <v>0</v>
      </c>
      <c r="K355" s="213"/>
      <c r="L355" s="45"/>
      <c r="M355" s="214" t="s">
        <v>28</v>
      </c>
      <c r="N355" s="215" t="s">
        <v>46</v>
      </c>
      <c r="O355" s="85"/>
      <c r="P355" s="216">
        <f>O355*H355</f>
        <v>0</v>
      </c>
      <c r="Q355" s="216">
        <v>0</v>
      </c>
      <c r="R355" s="216">
        <f>Q355*H355</f>
        <v>0</v>
      </c>
      <c r="S355" s="216">
        <v>0</v>
      </c>
      <c r="T355" s="217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18" t="s">
        <v>251</v>
      </c>
      <c r="AT355" s="218" t="s">
        <v>140</v>
      </c>
      <c r="AU355" s="218" t="s">
        <v>145</v>
      </c>
      <c r="AY355" s="18" t="s">
        <v>137</v>
      </c>
      <c r="BE355" s="219">
        <f>IF(N355="základní",J355,0)</f>
        <v>0</v>
      </c>
      <c r="BF355" s="219">
        <f>IF(N355="snížená",J355,0)</f>
        <v>0</v>
      </c>
      <c r="BG355" s="219">
        <f>IF(N355="zákl. přenesená",J355,0)</f>
        <v>0</v>
      </c>
      <c r="BH355" s="219">
        <f>IF(N355="sníž. přenesená",J355,0)</f>
        <v>0</v>
      </c>
      <c r="BI355" s="219">
        <f>IF(N355="nulová",J355,0)</f>
        <v>0</v>
      </c>
      <c r="BJ355" s="18" t="s">
        <v>145</v>
      </c>
      <c r="BK355" s="219">
        <f>ROUND(I355*H355,2)</f>
        <v>0</v>
      </c>
      <c r="BL355" s="18" t="s">
        <v>251</v>
      </c>
      <c r="BM355" s="218" t="s">
        <v>603</v>
      </c>
    </row>
    <row r="356" s="2" customFormat="1" ht="62.7" customHeight="1">
      <c r="A356" s="39"/>
      <c r="B356" s="40"/>
      <c r="C356" s="206" t="s">
        <v>604</v>
      </c>
      <c r="D356" s="206" t="s">
        <v>140</v>
      </c>
      <c r="E356" s="207" t="s">
        <v>605</v>
      </c>
      <c r="F356" s="208" t="s">
        <v>606</v>
      </c>
      <c r="G356" s="209" t="s">
        <v>200</v>
      </c>
      <c r="H356" s="210">
        <v>0.30199999999999999</v>
      </c>
      <c r="I356" s="211"/>
      <c r="J356" s="212">
        <f>ROUND(I356*H356,2)</f>
        <v>0</v>
      </c>
      <c r="K356" s="213"/>
      <c r="L356" s="45"/>
      <c r="M356" s="214" t="s">
        <v>28</v>
      </c>
      <c r="N356" s="215" t="s">
        <v>46</v>
      </c>
      <c r="O356" s="85"/>
      <c r="P356" s="216">
        <f>O356*H356</f>
        <v>0</v>
      </c>
      <c r="Q356" s="216">
        <v>0</v>
      </c>
      <c r="R356" s="216">
        <f>Q356*H356</f>
        <v>0</v>
      </c>
      <c r="S356" s="216">
        <v>0</v>
      </c>
      <c r="T356" s="217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18" t="s">
        <v>251</v>
      </c>
      <c r="AT356" s="218" t="s">
        <v>140</v>
      </c>
      <c r="AU356" s="218" t="s">
        <v>145</v>
      </c>
      <c r="AY356" s="18" t="s">
        <v>137</v>
      </c>
      <c r="BE356" s="219">
        <f>IF(N356="základní",J356,0)</f>
        <v>0</v>
      </c>
      <c r="BF356" s="219">
        <f>IF(N356="snížená",J356,0)</f>
        <v>0</v>
      </c>
      <c r="BG356" s="219">
        <f>IF(N356="zákl. přenesená",J356,0)</f>
        <v>0</v>
      </c>
      <c r="BH356" s="219">
        <f>IF(N356="sníž. přenesená",J356,0)</f>
        <v>0</v>
      </c>
      <c r="BI356" s="219">
        <f>IF(N356="nulová",J356,0)</f>
        <v>0</v>
      </c>
      <c r="BJ356" s="18" t="s">
        <v>145</v>
      </c>
      <c r="BK356" s="219">
        <f>ROUND(I356*H356,2)</f>
        <v>0</v>
      </c>
      <c r="BL356" s="18" t="s">
        <v>251</v>
      </c>
      <c r="BM356" s="218" t="s">
        <v>607</v>
      </c>
    </row>
    <row r="357" s="12" customFormat="1" ht="22.8" customHeight="1">
      <c r="A357" s="12"/>
      <c r="B357" s="190"/>
      <c r="C357" s="191"/>
      <c r="D357" s="192" t="s">
        <v>73</v>
      </c>
      <c r="E357" s="204" t="s">
        <v>608</v>
      </c>
      <c r="F357" s="204" t="s">
        <v>609</v>
      </c>
      <c r="G357" s="191"/>
      <c r="H357" s="191"/>
      <c r="I357" s="194"/>
      <c r="J357" s="205">
        <f>BK357</f>
        <v>0</v>
      </c>
      <c r="K357" s="191"/>
      <c r="L357" s="196"/>
      <c r="M357" s="197"/>
      <c r="N357" s="198"/>
      <c r="O357" s="198"/>
      <c r="P357" s="199">
        <f>SUM(P358:P364)</f>
        <v>0</v>
      </c>
      <c r="Q357" s="198"/>
      <c r="R357" s="199">
        <f>SUM(R358:R364)</f>
        <v>0.0088778646999999999</v>
      </c>
      <c r="S357" s="198"/>
      <c r="T357" s="200">
        <f>SUM(T358:T364)</f>
        <v>0.001503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01" t="s">
        <v>145</v>
      </c>
      <c r="AT357" s="202" t="s">
        <v>73</v>
      </c>
      <c r="AU357" s="202" t="s">
        <v>82</v>
      </c>
      <c r="AY357" s="201" t="s">
        <v>137</v>
      </c>
      <c r="BK357" s="203">
        <f>SUM(BK358:BK364)</f>
        <v>0</v>
      </c>
    </row>
    <row r="358" s="2" customFormat="1" ht="24.15" customHeight="1">
      <c r="A358" s="39"/>
      <c r="B358" s="40"/>
      <c r="C358" s="206" t="s">
        <v>610</v>
      </c>
      <c r="D358" s="206" t="s">
        <v>140</v>
      </c>
      <c r="E358" s="207" t="s">
        <v>611</v>
      </c>
      <c r="F358" s="208" t="s">
        <v>612</v>
      </c>
      <c r="G358" s="209" t="s">
        <v>172</v>
      </c>
      <c r="H358" s="210">
        <v>0.90000000000000002</v>
      </c>
      <c r="I358" s="211"/>
      <c r="J358" s="212">
        <f>ROUND(I358*H358,2)</f>
        <v>0</v>
      </c>
      <c r="K358" s="213"/>
      <c r="L358" s="45"/>
      <c r="M358" s="214" t="s">
        <v>28</v>
      </c>
      <c r="N358" s="215" t="s">
        <v>46</v>
      </c>
      <c r="O358" s="85"/>
      <c r="P358" s="216">
        <f>O358*H358</f>
        <v>0</v>
      </c>
      <c r="Q358" s="216">
        <v>0</v>
      </c>
      <c r="R358" s="216">
        <f>Q358*H358</f>
        <v>0</v>
      </c>
      <c r="S358" s="216">
        <v>0.00167</v>
      </c>
      <c r="T358" s="217">
        <f>S358*H358</f>
        <v>0.001503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8" t="s">
        <v>251</v>
      </c>
      <c r="AT358" s="218" t="s">
        <v>140</v>
      </c>
      <c r="AU358" s="218" t="s">
        <v>145</v>
      </c>
      <c r="AY358" s="18" t="s">
        <v>137</v>
      </c>
      <c r="BE358" s="219">
        <f>IF(N358="základní",J358,0)</f>
        <v>0</v>
      </c>
      <c r="BF358" s="219">
        <f>IF(N358="snížená",J358,0)</f>
        <v>0</v>
      </c>
      <c r="BG358" s="219">
        <f>IF(N358="zákl. přenesená",J358,0)</f>
        <v>0</v>
      </c>
      <c r="BH358" s="219">
        <f>IF(N358="sníž. přenesená",J358,0)</f>
        <v>0</v>
      </c>
      <c r="BI358" s="219">
        <f>IF(N358="nulová",J358,0)</f>
        <v>0</v>
      </c>
      <c r="BJ358" s="18" t="s">
        <v>145</v>
      </c>
      <c r="BK358" s="219">
        <f>ROUND(I358*H358,2)</f>
        <v>0</v>
      </c>
      <c r="BL358" s="18" t="s">
        <v>251</v>
      </c>
      <c r="BM358" s="218" t="s">
        <v>613</v>
      </c>
    </row>
    <row r="359" s="13" customFormat="1">
      <c r="A359" s="13"/>
      <c r="B359" s="220"/>
      <c r="C359" s="221"/>
      <c r="D359" s="222" t="s">
        <v>147</v>
      </c>
      <c r="E359" s="223" t="s">
        <v>28</v>
      </c>
      <c r="F359" s="224" t="s">
        <v>614</v>
      </c>
      <c r="G359" s="221"/>
      <c r="H359" s="225">
        <v>0.90000000000000002</v>
      </c>
      <c r="I359" s="226"/>
      <c r="J359" s="221"/>
      <c r="K359" s="221"/>
      <c r="L359" s="227"/>
      <c r="M359" s="228"/>
      <c r="N359" s="229"/>
      <c r="O359" s="229"/>
      <c r="P359" s="229"/>
      <c r="Q359" s="229"/>
      <c r="R359" s="229"/>
      <c r="S359" s="229"/>
      <c r="T359" s="23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1" t="s">
        <v>147</v>
      </c>
      <c r="AU359" s="231" t="s">
        <v>145</v>
      </c>
      <c r="AV359" s="13" t="s">
        <v>145</v>
      </c>
      <c r="AW359" s="13" t="s">
        <v>35</v>
      </c>
      <c r="AX359" s="13" t="s">
        <v>74</v>
      </c>
      <c r="AY359" s="231" t="s">
        <v>137</v>
      </c>
    </row>
    <row r="360" s="2" customFormat="1" ht="37.8" customHeight="1">
      <c r="A360" s="39"/>
      <c r="B360" s="40"/>
      <c r="C360" s="206" t="s">
        <v>615</v>
      </c>
      <c r="D360" s="206" t="s">
        <v>140</v>
      </c>
      <c r="E360" s="207" t="s">
        <v>616</v>
      </c>
      <c r="F360" s="208" t="s">
        <v>617</v>
      </c>
      <c r="G360" s="209" t="s">
        <v>172</v>
      </c>
      <c r="H360" s="210">
        <v>5.4500000000000002</v>
      </c>
      <c r="I360" s="211"/>
      <c r="J360" s="212">
        <f>ROUND(I360*H360,2)</f>
        <v>0</v>
      </c>
      <c r="K360" s="213"/>
      <c r="L360" s="45"/>
      <c r="M360" s="214" t="s">
        <v>28</v>
      </c>
      <c r="N360" s="215" t="s">
        <v>46</v>
      </c>
      <c r="O360" s="85"/>
      <c r="P360" s="216">
        <f>O360*H360</f>
        <v>0</v>
      </c>
      <c r="Q360" s="216">
        <v>0.0016289659999999999</v>
      </c>
      <c r="R360" s="216">
        <f>Q360*H360</f>
        <v>0.0088778646999999999</v>
      </c>
      <c r="S360" s="216">
        <v>0</v>
      </c>
      <c r="T360" s="217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8" t="s">
        <v>251</v>
      </c>
      <c r="AT360" s="218" t="s">
        <v>140</v>
      </c>
      <c r="AU360" s="218" t="s">
        <v>145</v>
      </c>
      <c r="AY360" s="18" t="s">
        <v>137</v>
      </c>
      <c r="BE360" s="219">
        <f>IF(N360="základní",J360,0)</f>
        <v>0</v>
      </c>
      <c r="BF360" s="219">
        <f>IF(N360="snížená",J360,0)</f>
        <v>0</v>
      </c>
      <c r="BG360" s="219">
        <f>IF(N360="zákl. přenesená",J360,0)</f>
        <v>0</v>
      </c>
      <c r="BH360" s="219">
        <f>IF(N360="sníž. přenesená",J360,0)</f>
        <v>0</v>
      </c>
      <c r="BI360" s="219">
        <f>IF(N360="nulová",J360,0)</f>
        <v>0</v>
      </c>
      <c r="BJ360" s="18" t="s">
        <v>145</v>
      </c>
      <c r="BK360" s="219">
        <f>ROUND(I360*H360,2)</f>
        <v>0</v>
      </c>
      <c r="BL360" s="18" t="s">
        <v>251</v>
      </c>
      <c r="BM360" s="218" t="s">
        <v>618</v>
      </c>
    </row>
    <row r="361" s="13" customFormat="1">
      <c r="A361" s="13"/>
      <c r="B361" s="220"/>
      <c r="C361" s="221"/>
      <c r="D361" s="222" t="s">
        <v>147</v>
      </c>
      <c r="E361" s="223" t="s">
        <v>28</v>
      </c>
      <c r="F361" s="224" t="s">
        <v>619</v>
      </c>
      <c r="G361" s="221"/>
      <c r="H361" s="225">
        <v>2.3999999999999999</v>
      </c>
      <c r="I361" s="226"/>
      <c r="J361" s="221"/>
      <c r="K361" s="221"/>
      <c r="L361" s="227"/>
      <c r="M361" s="228"/>
      <c r="N361" s="229"/>
      <c r="O361" s="229"/>
      <c r="P361" s="229"/>
      <c r="Q361" s="229"/>
      <c r="R361" s="229"/>
      <c r="S361" s="229"/>
      <c r="T361" s="23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1" t="s">
        <v>147</v>
      </c>
      <c r="AU361" s="231" t="s">
        <v>145</v>
      </c>
      <c r="AV361" s="13" t="s">
        <v>145</v>
      </c>
      <c r="AW361" s="13" t="s">
        <v>35</v>
      </c>
      <c r="AX361" s="13" t="s">
        <v>74</v>
      </c>
      <c r="AY361" s="231" t="s">
        <v>137</v>
      </c>
    </row>
    <row r="362" s="13" customFormat="1">
      <c r="A362" s="13"/>
      <c r="B362" s="220"/>
      <c r="C362" s="221"/>
      <c r="D362" s="222" t="s">
        <v>147</v>
      </c>
      <c r="E362" s="223" t="s">
        <v>28</v>
      </c>
      <c r="F362" s="224" t="s">
        <v>620</v>
      </c>
      <c r="G362" s="221"/>
      <c r="H362" s="225">
        <v>3.0499999999999998</v>
      </c>
      <c r="I362" s="226"/>
      <c r="J362" s="221"/>
      <c r="K362" s="221"/>
      <c r="L362" s="227"/>
      <c r="M362" s="228"/>
      <c r="N362" s="229"/>
      <c r="O362" s="229"/>
      <c r="P362" s="229"/>
      <c r="Q362" s="229"/>
      <c r="R362" s="229"/>
      <c r="S362" s="229"/>
      <c r="T362" s="23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1" t="s">
        <v>147</v>
      </c>
      <c r="AU362" s="231" t="s">
        <v>145</v>
      </c>
      <c r="AV362" s="13" t="s">
        <v>145</v>
      </c>
      <c r="AW362" s="13" t="s">
        <v>35</v>
      </c>
      <c r="AX362" s="13" t="s">
        <v>74</v>
      </c>
      <c r="AY362" s="231" t="s">
        <v>137</v>
      </c>
    </row>
    <row r="363" s="2" customFormat="1" ht="49.05" customHeight="1">
      <c r="A363" s="39"/>
      <c r="B363" s="40"/>
      <c r="C363" s="206" t="s">
        <v>621</v>
      </c>
      <c r="D363" s="206" t="s">
        <v>140</v>
      </c>
      <c r="E363" s="207" t="s">
        <v>622</v>
      </c>
      <c r="F363" s="208" t="s">
        <v>623</v>
      </c>
      <c r="G363" s="209" t="s">
        <v>200</v>
      </c>
      <c r="H363" s="210">
        <v>0.0089999999999999993</v>
      </c>
      <c r="I363" s="211"/>
      <c r="J363" s="212">
        <f>ROUND(I363*H363,2)</f>
        <v>0</v>
      </c>
      <c r="K363" s="213"/>
      <c r="L363" s="45"/>
      <c r="M363" s="214" t="s">
        <v>28</v>
      </c>
      <c r="N363" s="215" t="s">
        <v>46</v>
      </c>
      <c r="O363" s="85"/>
      <c r="P363" s="216">
        <f>O363*H363</f>
        <v>0</v>
      </c>
      <c r="Q363" s="216">
        <v>0</v>
      </c>
      <c r="R363" s="216">
        <f>Q363*H363</f>
        <v>0</v>
      </c>
      <c r="S363" s="216">
        <v>0</v>
      </c>
      <c r="T363" s="217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18" t="s">
        <v>251</v>
      </c>
      <c r="AT363" s="218" t="s">
        <v>140</v>
      </c>
      <c r="AU363" s="218" t="s">
        <v>145</v>
      </c>
      <c r="AY363" s="18" t="s">
        <v>137</v>
      </c>
      <c r="BE363" s="219">
        <f>IF(N363="základní",J363,0)</f>
        <v>0</v>
      </c>
      <c r="BF363" s="219">
        <f>IF(N363="snížená",J363,0)</f>
        <v>0</v>
      </c>
      <c r="BG363" s="219">
        <f>IF(N363="zákl. přenesená",J363,0)</f>
        <v>0</v>
      </c>
      <c r="BH363" s="219">
        <f>IF(N363="sníž. přenesená",J363,0)</f>
        <v>0</v>
      </c>
      <c r="BI363" s="219">
        <f>IF(N363="nulová",J363,0)</f>
        <v>0</v>
      </c>
      <c r="BJ363" s="18" t="s">
        <v>145</v>
      </c>
      <c r="BK363" s="219">
        <f>ROUND(I363*H363,2)</f>
        <v>0</v>
      </c>
      <c r="BL363" s="18" t="s">
        <v>251</v>
      </c>
      <c r="BM363" s="218" t="s">
        <v>624</v>
      </c>
    </row>
    <row r="364" s="2" customFormat="1" ht="49.05" customHeight="1">
      <c r="A364" s="39"/>
      <c r="B364" s="40"/>
      <c r="C364" s="206" t="s">
        <v>625</v>
      </c>
      <c r="D364" s="206" t="s">
        <v>140</v>
      </c>
      <c r="E364" s="207" t="s">
        <v>626</v>
      </c>
      <c r="F364" s="208" t="s">
        <v>627</v>
      </c>
      <c r="G364" s="209" t="s">
        <v>200</v>
      </c>
      <c r="H364" s="210">
        <v>0.0089999999999999993</v>
      </c>
      <c r="I364" s="211"/>
      <c r="J364" s="212">
        <f>ROUND(I364*H364,2)</f>
        <v>0</v>
      </c>
      <c r="K364" s="213"/>
      <c r="L364" s="45"/>
      <c r="M364" s="214" t="s">
        <v>28</v>
      </c>
      <c r="N364" s="215" t="s">
        <v>46</v>
      </c>
      <c r="O364" s="85"/>
      <c r="P364" s="216">
        <f>O364*H364</f>
        <v>0</v>
      </c>
      <c r="Q364" s="216">
        <v>0</v>
      </c>
      <c r="R364" s="216">
        <f>Q364*H364</f>
        <v>0</v>
      </c>
      <c r="S364" s="216">
        <v>0</v>
      </c>
      <c r="T364" s="217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18" t="s">
        <v>251</v>
      </c>
      <c r="AT364" s="218" t="s">
        <v>140</v>
      </c>
      <c r="AU364" s="218" t="s">
        <v>145</v>
      </c>
      <c r="AY364" s="18" t="s">
        <v>137</v>
      </c>
      <c r="BE364" s="219">
        <f>IF(N364="základní",J364,0)</f>
        <v>0</v>
      </c>
      <c r="BF364" s="219">
        <f>IF(N364="snížená",J364,0)</f>
        <v>0</v>
      </c>
      <c r="BG364" s="219">
        <f>IF(N364="zákl. přenesená",J364,0)</f>
        <v>0</v>
      </c>
      <c r="BH364" s="219">
        <f>IF(N364="sníž. přenesená",J364,0)</f>
        <v>0</v>
      </c>
      <c r="BI364" s="219">
        <f>IF(N364="nulová",J364,0)</f>
        <v>0</v>
      </c>
      <c r="BJ364" s="18" t="s">
        <v>145</v>
      </c>
      <c r="BK364" s="219">
        <f>ROUND(I364*H364,2)</f>
        <v>0</v>
      </c>
      <c r="BL364" s="18" t="s">
        <v>251</v>
      </c>
      <c r="BM364" s="218" t="s">
        <v>628</v>
      </c>
    </row>
    <row r="365" s="12" customFormat="1" ht="22.8" customHeight="1">
      <c r="A365" s="12"/>
      <c r="B365" s="190"/>
      <c r="C365" s="191"/>
      <c r="D365" s="192" t="s">
        <v>73</v>
      </c>
      <c r="E365" s="204" t="s">
        <v>629</v>
      </c>
      <c r="F365" s="204" t="s">
        <v>630</v>
      </c>
      <c r="G365" s="191"/>
      <c r="H365" s="191"/>
      <c r="I365" s="194"/>
      <c r="J365" s="205">
        <f>BK365</f>
        <v>0</v>
      </c>
      <c r="K365" s="191"/>
      <c r="L365" s="196"/>
      <c r="M365" s="197"/>
      <c r="N365" s="198"/>
      <c r="O365" s="198"/>
      <c r="P365" s="199">
        <f>SUM(P366:P422)</f>
        <v>0</v>
      </c>
      <c r="Q365" s="198"/>
      <c r="R365" s="199">
        <f>SUM(R366:R422)</f>
        <v>0.31816346792999989</v>
      </c>
      <c r="S365" s="198"/>
      <c r="T365" s="200">
        <f>SUM(T366:T422)</f>
        <v>0.089276500000000009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01" t="s">
        <v>145</v>
      </c>
      <c r="AT365" s="202" t="s">
        <v>73</v>
      </c>
      <c r="AU365" s="202" t="s">
        <v>82</v>
      </c>
      <c r="AY365" s="201" t="s">
        <v>137</v>
      </c>
      <c r="BK365" s="203">
        <f>SUM(BK366:BK422)</f>
        <v>0</v>
      </c>
    </row>
    <row r="366" s="2" customFormat="1" ht="14.4" customHeight="1">
      <c r="A366" s="39"/>
      <c r="B366" s="40"/>
      <c r="C366" s="206" t="s">
        <v>631</v>
      </c>
      <c r="D366" s="206" t="s">
        <v>140</v>
      </c>
      <c r="E366" s="207" t="s">
        <v>632</v>
      </c>
      <c r="F366" s="208" t="s">
        <v>633</v>
      </c>
      <c r="G366" s="209" t="s">
        <v>172</v>
      </c>
      <c r="H366" s="210">
        <v>4.4500000000000002</v>
      </c>
      <c r="I366" s="211"/>
      <c r="J366" s="212">
        <f>ROUND(I366*H366,2)</f>
        <v>0</v>
      </c>
      <c r="K366" s="213"/>
      <c r="L366" s="45"/>
      <c r="M366" s="214" t="s">
        <v>28</v>
      </c>
      <c r="N366" s="215" t="s">
        <v>46</v>
      </c>
      <c r="O366" s="85"/>
      <c r="P366" s="216">
        <f>O366*H366</f>
        <v>0</v>
      </c>
      <c r="Q366" s="216">
        <v>0</v>
      </c>
      <c r="R366" s="216">
        <f>Q366*H366</f>
        <v>0</v>
      </c>
      <c r="S366" s="216">
        <v>0.019650000000000001</v>
      </c>
      <c r="T366" s="217">
        <f>S366*H366</f>
        <v>0.087442500000000006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8" t="s">
        <v>251</v>
      </c>
      <c r="AT366" s="218" t="s">
        <v>140</v>
      </c>
      <c r="AU366" s="218" t="s">
        <v>145</v>
      </c>
      <c r="AY366" s="18" t="s">
        <v>137</v>
      </c>
      <c r="BE366" s="219">
        <f>IF(N366="základní",J366,0)</f>
        <v>0</v>
      </c>
      <c r="BF366" s="219">
        <f>IF(N366="snížená",J366,0)</f>
        <v>0</v>
      </c>
      <c r="BG366" s="219">
        <f>IF(N366="zákl. přenesená",J366,0)</f>
        <v>0</v>
      </c>
      <c r="BH366" s="219">
        <f>IF(N366="sníž. přenesená",J366,0)</f>
        <v>0</v>
      </c>
      <c r="BI366" s="219">
        <f>IF(N366="nulová",J366,0)</f>
        <v>0</v>
      </c>
      <c r="BJ366" s="18" t="s">
        <v>145</v>
      </c>
      <c r="BK366" s="219">
        <f>ROUND(I366*H366,2)</f>
        <v>0</v>
      </c>
      <c r="BL366" s="18" t="s">
        <v>251</v>
      </c>
      <c r="BM366" s="218" t="s">
        <v>634</v>
      </c>
    </row>
    <row r="367" s="13" customFormat="1">
      <c r="A367" s="13"/>
      <c r="B367" s="220"/>
      <c r="C367" s="221"/>
      <c r="D367" s="222" t="s">
        <v>147</v>
      </c>
      <c r="E367" s="223" t="s">
        <v>28</v>
      </c>
      <c r="F367" s="224" t="s">
        <v>635</v>
      </c>
      <c r="G367" s="221"/>
      <c r="H367" s="225">
        <v>4.4500000000000002</v>
      </c>
      <c r="I367" s="226"/>
      <c r="J367" s="221"/>
      <c r="K367" s="221"/>
      <c r="L367" s="227"/>
      <c r="M367" s="228"/>
      <c r="N367" s="229"/>
      <c r="O367" s="229"/>
      <c r="P367" s="229"/>
      <c r="Q367" s="229"/>
      <c r="R367" s="229"/>
      <c r="S367" s="229"/>
      <c r="T367" s="23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1" t="s">
        <v>147</v>
      </c>
      <c r="AU367" s="231" t="s">
        <v>145</v>
      </c>
      <c r="AV367" s="13" t="s">
        <v>145</v>
      </c>
      <c r="AW367" s="13" t="s">
        <v>35</v>
      </c>
      <c r="AX367" s="13" t="s">
        <v>74</v>
      </c>
      <c r="AY367" s="231" t="s">
        <v>137</v>
      </c>
    </row>
    <row r="368" s="2" customFormat="1" ht="14.4" customHeight="1">
      <c r="A368" s="39"/>
      <c r="B368" s="40"/>
      <c r="C368" s="206" t="s">
        <v>636</v>
      </c>
      <c r="D368" s="206" t="s">
        <v>140</v>
      </c>
      <c r="E368" s="207" t="s">
        <v>637</v>
      </c>
      <c r="F368" s="208" t="s">
        <v>638</v>
      </c>
      <c r="G368" s="209" t="s">
        <v>143</v>
      </c>
      <c r="H368" s="210">
        <v>5</v>
      </c>
      <c r="I368" s="211"/>
      <c r="J368" s="212">
        <f>ROUND(I368*H368,2)</f>
        <v>0</v>
      </c>
      <c r="K368" s="213"/>
      <c r="L368" s="45"/>
      <c r="M368" s="214" t="s">
        <v>28</v>
      </c>
      <c r="N368" s="215" t="s">
        <v>46</v>
      </c>
      <c r="O368" s="85"/>
      <c r="P368" s="216">
        <f>O368*H368</f>
        <v>0</v>
      </c>
      <c r="Q368" s="216">
        <v>0</v>
      </c>
      <c r="R368" s="216">
        <f>Q368*H368</f>
        <v>0</v>
      </c>
      <c r="S368" s="216">
        <v>0</v>
      </c>
      <c r="T368" s="217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8" t="s">
        <v>251</v>
      </c>
      <c r="AT368" s="218" t="s">
        <v>140</v>
      </c>
      <c r="AU368" s="218" t="s">
        <v>145</v>
      </c>
      <c r="AY368" s="18" t="s">
        <v>137</v>
      </c>
      <c r="BE368" s="219">
        <f>IF(N368="základní",J368,0)</f>
        <v>0</v>
      </c>
      <c r="BF368" s="219">
        <f>IF(N368="snížená",J368,0)</f>
        <v>0</v>
      </c>
      <c r="BG368" s="219">
        <f>IF(N368="zákl. přenesená",J368,0)</f>
        <v>0</v>
      </c>
      <c r="BH368" s="219">
        <f>IF(N368="sníž. přenesená",J368,0)</f>
        <v>0</v>
      </c>
      <c r="BI368" s="219">
        <f>IF(N368="nulová",J368,0)</f>
        <v>0</v>
      </c>
      <c r="BJ368" s="18" t="s">
        <v>145</v>
      </c>
      <c r="BK368" s="219">
        <f>ROUND(I368*H368,2)</f>
        <v>0</v>
      </c>
      <c r="BL368" s="18" t="s">
        <v>251</v>
      </c>
      <c r="BM368" s="218" t="s">
        <v>639</v>
      </c>
    </row>
    <row r="369" s="13" customFormat="1">
      <c r="A369" s="13"/>
      <c r="B369" s="220"/>
      <c r="C369" s="221"/>
      <c r="D369" s="222" t="s">
        <v>147</v>
      </c>
      <c r="E369" s="223" t="s">
        <v>28</v>
      </c>
      <c r="F369" s="224" t="s">
        <v>640</v>
      </c>
      <c r="G369" s="221"/>
      <c r="H369" s="225">
        <v>2</v>
      </c>
      <c r="I369" s="226"/>
      <c r="J369" s="221"/>
      <c r="K369" s="221"/>
      <c r="L369" s="227"/>
      <c r="M369" s="228"/>
      <c r="N369" s="229"/>
      <c r="O369" s="229"/>
      <c r="P369" s="229"/>
      <c r="Q369" s="229"/>
      <c r="R369" s="229"/>
      <c r="S369" s="229"/>
      <c r="T369" s="23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1" t="s">
        <v>147</v>
      </c>
      <c r="AU369" s="231" t="s">
        <v>145</v>
      </c>
      <c r="AV369" s="13" t="s">
        <v>145</v>
      </c>
      <c r="AW369" s="13" t="s">
        <v>35</v>
      </c>
      <c r="AX369" s="13" t="s">
        <v>74</v>
      </c>
      <c r="AY369" s="231" t="s">
        <v>137</v>
      </c>
    </row>
    <row r="370" s="13" customFormat="1">
      <c r="A370" s="13"/>
      <c r="B370" s="220"/>
      <c r="C370" s="221"/>
      <c r="D370" s="222" t="s">
        <v>147</v>
      </c>
      <c r="E370" s="223" t="s">
        <v>28</v>
      </c>
      <c r="F370" s="224" t="s">
        <v>641</v>
      </c>
      <c r="G370" s="221"/>
      <c r="H370" s="225">
        <v>3</v>
      </c>
      <c r="I370" s="226"/>
      <c r="J370" s="221"/>
      <c r="K370" s="221"/>
      <c r="L370" s="227"/>
      <c r="M370" s="228"/>
      <c r="N370" s="229"/>
      <c r="O370" s="229"/>
      <c r="P370" s="229"/>
      <c r="Q370" s="229"/>
      <c r="R370" s="229"/>
      <c r="S370" s="229"/>
      <c r="T370" s="23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1" t="s">
        <v>147</v>
      </c>
      <c r="AU370" s="231" t="s">
        <v>145</v>
      </c>
      <c r="AV370" s="13" t="s">
        <v>145</v>
      </c>
      <c r="AW370" s="13" t="s">
        <v>35</v>
      </c>
      <c r="AX370" s="13" t="s">
        <v>74</v>
      </c>
      <c r="AY370" s="231" t="s">
        <v>137</v>
      </c>
    </row>
    <row r="371" s="2" customFormat="1" ht="14.4" customHeight="1">
      <c r="A371" s="39"/>
      <c r="B371" s="40"/>
      <c r="C371" s="242" t="s">
        <v>642</v>
      </c>
      <c r="D371" s="242" t="s">
        <v>265</v>
      </c>
      <c r="E371" s="243" t="s">
        <v>643</v>
      </c>
      <c r="F371" s="244" t="s">
        <v>644</v>
      </c>
      <c r="G371" s="245" t="s">
        <v>143</v>
      </c>
      <c r="H371" s="246">
        <v>5</v>
      </c>
      <c r="I371" s="247"/>
      <c r="J371" s="248">
        <f>ROUND(I371*H371,2)</f>
        <v>0</v>
      </c>
      <c r="K371" s="249"/>
      <c r="L371" s="250"/>
      <c r="M371" s="251" t="s">
        <v>28</v>
      </c>
      <c r="N371" s="252" t="s">
        <v>46</v>
      </c>
      <c r="O371" s="85"/>
      <c r="P371" s="216">
        <f>O371*H371</f>
        <v>0</v>
      </c>
      <c r="Q371" s="216">
        <v>0.01</v>
      </c>
      <c r="R371" s="216">
        <f>Q371*H371</f>
        <v>0.050000000000000003</v>
      </c>
      <c r="S371" s="216">
        <v>0</v>
      </c>
      <c r="T371" s="217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8" t="s">
        <v>340</v>
      </c>
      <c r="AT371" s="218" t="s">
        <v>265</v>
      </c>
      <c r="AU371" s="218" t="s">
        <v>145</v>
      </c>
      <c r="AY371" s="18" t="s">
        <v>137</v>
      </c>
      <c r="BE371" s="219">
        <f>IF(N371="základní",J371,0)</f>
        <v>0</v>
      </c>
      <c r="BF371" s="219">
        <f>IF(N371="snížená",J371,0)</f>
        <v>0</v>
      </c>
      <c r="BG371" s="219">
        <f>IF(N371="zákl. přenesená",J371,0)</f>
        <v>0</v>
      </c>
      <c r="BH371" s="219">
        <f>IF(N371="sníž. přenesená",J371,0)</f>
        <v>0</v>
      </c>
      <c r="BI371" s="219">
        <f>IF(N371="nulová",J371,0)</f>
        <v>0</v>
      </c>
      <c r="BJ371" s="18" t="s">
        <v>145</v>
      </c>
      <c r="BK371" s="219">
        <f>ROUND(I371*H371,2)</f>
        <v>0</v>
      </c>
      <c r="BL371" s="18" t="s">
        <v>251</v>
      </c>
      <c r="BM371" s="218" t="s">
        <v>645</v>
      </c>
    </row>
    <row r="372" s="2" customFormat="1">
      <c r="A372" s="39"/>
      <c r="B372" s="40"/>
      <c r="C372" s="41"/>
      <c r="D372" s="222" t="s">
        <v>354</v>
      </c>
      <c r="E372" s="41"/>
      <c r="F372" s="253" t="s">
        <v>646</v>
      </c>
      <c r="G372" s="41"/>
      <c r="H372" s="41"/>
      <c r="I372" s="254"/>
      <c r="J372" s="41"/>
      <c r="K372" s="41"/>
      <c r="L372" s="45"/>
      <c r="M372" s="255"/>
      <c r="N372" s="256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354</v>
      </c>
      <c r="AU372" s="18" t="s">
        <v>145</v>
      </c>
    </row>
    <row r="373" s="13" customFormat="1">
      <c r="A373" s="13"/>
      <c r="B373" s="220"/>
      <c r="C373" s="221"/>
      <c r="D373" s="222" t="s">
        <v>147</v>
      </c>
      <c r="E373" s="223" t="s">
        <v>28</v>
      </c>
      <c r="F373" s="224" t="s">
        <v>640</v>
      </c>
      <c r="G373" s="221"/>
      <c r="H373" s="225">
        <v>2</v>
      </c>
      <c r="I373" s="226"/>
      <c r="J373" s="221"/>
      <c r="K373" s="221"/>
      <c r="L373" s="227"/>
      <c r="M373" s="228"/>
      <c r="N373" s="229"/>
      <c r="O373" s="229"/>
      <c r="P373" s="229"/>
      <c r="Q373" s="229"/>
      <c r="R373" s="229"/>
      <c r="S373" s="229"/>
      <c r="T373" s="23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1" t="s">
        <v>147</v>
      </c>
      <c r="AU373" s="231" t="s">
        <v>145</v>
      </c>
      <c r="AV373" s="13" t="s">
        <v>145</v>
      </c>
      <c r="AW373" s="13" t="s">
        <v>35</v>
      </c>
      <c r="AX373" s="13" t="s">
        <v>74</v>
      </c>
      <c r="AY373" s="231" t="s">
        <v>137</v>
      </c>
    </row>
    <row r="374" s="13" customFormat="1">
      <c r="A374" s="13"/>
      <c r="B374" s="220"/>
      <c r="C374" s="221"/>
      <c r="D374" s="222" t="s">
        <v>147</v>
      </c>
      <c r="E374" s="223" t="s">
        <v>28</v>
      </c>
      <c r="F374" s="224" t="s">
        <v>641</v>
      </c>
      <c r="G374" s="221"/>
      <c r="H374" s="225">
        <v>3</v>
      </c>
      <c r="I374" s="226"/>
      <c r="J374" s="221"/>
      <c r="K374" s="221"/>
      <c r="L374" s="227"/>
      <c r="M374" s="228"/>
      <c r="N374" s="229"/>
      <c r="O374" s="229"/>
      <c r="P374" s="229"/>
      <c r="Q374" s="229"/>
      <c r="R374" s="229"/>
      <c r="S374" s="229"/>
      <c r="T374" s="23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1" t="s">
        <v>147</v>
      </c>
      <c r="AU374" s="231" t="s">
        <v>145</v>
      </c>
      <c r="AV374" s="13" t="s">
        <v>145</v>
      </c>
      <c r="AW374" s="13" t="s">
        <v>35</v>
      </c>
      <c r="AX374" s="13" t="s">
        <v>74</v>
      </c>
      <c r="AY374" s="231" t="s">
        <v>137</v>
      </c>
    </row>
    <row r="375" s="2" customFormat="1" ht="24.15" customHeight="1">
      <c r="A375" s="39"/>
      <c r="B375" s="40"/>
      <c r="C375" s="206" t="s">
        <v>647</v>
      </c>
      <c r="D375" s="206" t="s">
        <v>140</v>
      </c>
      <c r="E375" s="207" t="s">
        <v>648</v>
      </c>
      <c r="F375" s="208" t="s">
        <v>649</v>
      </c>
      <c r="G375" s="209" t="s">
        <v>155</v>
      </c>
      <c r="H375" s="210">
        <v>3.6000000000000001</v>
      </c>
      <c r="I375" s="211"/>
      <c r="J375" s="212">
        <f>ROUND(I375*H375,2)</f>
        <v>0</v>
      </c>
      <c r="K375" s="213"/>
      <c r="L375" s="45"/>
      <c r="M375" s="214" t="s">
        <v>28</v>
      </c>
      <c r="N375" s="215" t="s">
        <v>46</v>
      </c>
      <c r="O375" s="85"/>
      <c r="P375" s="216">
        <f>O375*H375</f>
        <v>0</v>
      </c>
      <c r="Q375" s="216">
        <v>0.00026848749999999999</v>
      </c>
      <c r="R375" s="216">
        <f>Q375*H375</f>
        <v>0.00096655500000000002</v>
      </c>
      <c r="S375" s="216">
        <v>0</v>
      </c>
      <c r="T375" s="217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18" t="s">
        <v>251</v>
      </c>
      <c r="AT375" s="218" t="s">
        <v>140</v>
      </c>
      <c r="AU375" s="218" t="s">
        <v>145</v>
      </c>
      <c r="AY375" s="18" t="s">
        <v>137</v>
      </c>
      <c r="BE375" s="219">
        <f>IF(N375="základní",J375,0)</f>
        <v>0</v>
      </c>
      <c r="BF375" s="219">
        <f>IF(N375="snížená",J375,0)</f>
        <v>0</v>
      </c>
      <c r="BG375" s="219">
        <f>IF(N375="zákl. přenesená",J375,0)</f>
        <v>0</v>
      </c>
      <c r="BH375" s="219">
        <f>IF(N375="sníž. přenesená",J375,0)</f>
        <v>0</v>
      </c>
      <c r="BI375" s="219">
        <f>IF(N375="nulová",J375,0)</f>
        <v>0</v>
      </c>
      <c r="BJ375" s="18" t="s">
        <v>145</v>
      </c>
      <c r="BK375" s="219">
        <f>ROUND(I375*H375,2)</f>
        <v>0</v>
      </c>
      <c r="BL375" s="18" t="s">
        <v>251</v>
      </c>
      <c r="BM375" s="218" t="s">
        <v>650</v>
      </c>
    </row>
    <row r="376" s="14" customFormat="1">
      <c r="A376" s="14"/>
      <c r="B376" s="232"/>
      <c r="C376" s="233"/>
      <c r="D376" s="222" t="s">
        <v>147</v>
      </c>
      <c r="E376" s="234" t="s">
        <v>28</v>
      </c>
      <c r="F376" s="235" t="s">
        <v>651</v>
      </c>
      <c r="G376" s="233"/>
      <c r="H376" s="234" t="s">
        <v>28</v>
      </c>
      <c r="I376" s="236"/>
      <c r="J376" s="233"/>
      <c r="K376" s="233"/>
      <c r="L376" s="237"/>
      <c r="M376" s="238"/>
      <c r="N376" s="239"/>
      <c r="O376" s="239"/>
      <c r="P376" s="239"/>
      <c r="Q376" s="239"/>
      <c r="R376" s="239"/>
      <c r="S376" s="239"/>
      <c r="T376" s="24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1" t="s">
        <v>147</v>
      </c>
      <c r="AU376" s="241" t="s">
        <v>145</v>
      </c>
      <c r="AV376" s="14" t="s">
        <v>82</v>
      </c>
      <c r="AW376" s="14" t="s">
        <v>35</v>
      </c>
      <c r="AX376" s="14" t="s">
        <v>74</v>
      </c>
      <c r="AY376" s="241" t="s">
        <v>137</v>
      </c>
    </row>
    <row r="377" s="13" customFormat="1">
      <c r="A377" s="13"/>
      <c r="B377" s="220"/>
      <c r="C377" s="221"/>
      <c r="D377" s="222" t="s">
        <v>147</v>
      </c>
      <c r="E377" s="223" t="s">
        <v>28</v>
      </c>
      <c r="F377" s="224" t="s">
        <v>652</v>
      </c>
      <c r="G377" s="221"/>
      <c r="H377" s="225">
        <v>3.6000000000000001</v>
      </c>
      <c r="I377" s="226"/>
      <c r="J377" s="221"/>
      <c r="K377" s="221"/>
      <c r="L377" s="227"/>
      <c r="M377" s="228"/>
      <c r="N377" s="229"/>
      <c r="O377" s="229"/>
      <c r="P377" s="229"/>
      <c r="Q377" s="229"/>
      <c r="R377" s="229"/>
      <c r="S377" s="229"/>
      <c r="T377" s="230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1" t="s">
        <v>147</v>
      </c>
      <c r="AU377" s="231" t="s">
        <v>145</v>
      </c>
      <c r="AV377" s="13" t="s">
        <v>145</v>
      </c>
      <c r="AW377" s="13" t="s">
        <v>35</v>
      </c>
      <c r="AX377" s="13" t="s">
        <v>74</v>
      </c>
      <c r="AY377" s="231" t="s">
        <v>137</v>
      </c>
    </row>
    <row r="378" s="2" customFormat="1" ht="24.15" customHeight="1">
      <c r="A378" s="39"/>
      <c r="B378" s="40"/>
      <c r="C378" s="242" t="s">
        <v>653</v>
      </c>
      <c r="D378" s="242" t="s">
        <v>265</v>
      </c>
      <c r="E378" s="243" t="s">
        <v>654</v>
      </c>
      <c r="F378" s="244" t="s">
        <v>655</v>
      </c>
      <c r="G378" s="245" t="s">
        <v>155</v>
      </c>
      <c r="H378" s="246">
        <v>3.6000000000000001</v>
      </c>
      <c r="I378" s="247"/>
      <c r="J378" s="248">
        <f>ROUND(I378*H378,2)</f>
        <v>0</v>
      </c>
      <c r="K378" s="249"/>
      <c r="L378" s="250"/>
      <c r="M378" s="251" t="s">
        <v>28</v>
      </c>
      <c r="N378" s="252" t="s">
        <v>46</v>
      </c>
      <c r="O378" s="85"/>
      <c r="P378" s="216">
        <f>O378*H378</f>
        <v>0</v>
      </c>
      <c r="Q378" s="216">
        <v>0.03056</v>
      </c>
      <c r="R378" s="216">
        <f>Q378*H378</f>
        <v>0.110016</v>
      </c>
      <c r="S378" s="216">
        <v>0</v>
      </c>
      <c r="T378" s="217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18" t="s">
        <v>340</v>
      </c>
      <c r="AT378" s="218" t="s">
        <v>265</v>
      </c>
      <c r="AU378" s="218" t="s">
        <v>145</v>
      </c>
      <c r="AY378" s="18" t="s">
        <v>137</v>
      </c>
      <c r="BE378" s="219">
        <f>IF(N378="základní",J378,0)</f>
        <v>0</v>
      </c>
      <c r="BF378" s="219">
        <f>IF(N378="snížená",J378,0)</f>
        <v>0</v>
      </c>
      <c r="BG378" s="219">
        <f>IF(N378="zákl. přenesená",J378,0)</f>
        <v>0</v>
      </c>
      <c r="BH378" s="219">
        <f>IF(N378="sníž. přenesená",J378,0)</f>
        <v>0</v>
      </c>
      <c r="BI378" s="219">
        <f>IF(N378="nulová",J378,0)</f>
        <v>0</v>
      </c>
      <c r="BJ378" s="18" t="s">
        <v>145</v>
      </c>
      <c r="BK378" s="219">
        <f>ROUND(I378*H378,2)</f>
        <v>0</v>
      </c>
      <c r="BL378" s="18" t="s">
        <v>251</v>
      </c>
      <c r="BM378" s="218" t="s">
        <v>656</v>
      </c>
    </row>
    <row r="379" s="2" customFormat="1">
      <c r="A379" s="39"/>
      <c r="B379" s="40"/>
      <c r="C379" s="41"/>
      <c r="D379" s="222" t="s">
        <v>354</v>
      </c>
      <c r="E379" s="41"/>
      <c r="F379" s="253" t="s">
        <v>657</v>
      </c>
      <c r="G379" s="41"/>
      <c r="H379" s="41"/>
      <c r="I379" s="254"/>
      <c r="J379" s="41"/>
      <c r="K379" s="41"/>
      <c r="L379" s="45"/>
      <c r="M379" s="255"/>
      <c r="N379" s="256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354</v>
      </c>
      <c r="AU379" s="18" t="s">
        <v>145</v>
      </c>
    </row>
    <row r="380" s="14" customFormat="1">
      <c r="A380" s="14"/>
      <c r="B380" s="232"/>
      <c r="C380" s="233"/>
      <c r="D380" s="222" t="s">
        <v>147</v>
      </c>
      <c r="E380" s="234" t="s">
        <v>28</v>
      </c>
      <c r="F380" s="235" t="s">
        <v>651</v>
      </c>
      <c r="G380" s="233"/>
      <c r="H380" s="234" t="s">
        <v>28</v>
      </c>
      <c r="I380" s="236"/>
      <c r="J380" s="233"/>
      <c r="K380" s="233"/>
      <c r="L380" s="237"/>
      <c r="M380" s="238"/>
      <c r="N380" s="239"/>
      <c r="O380" s="239"/>
      <c r="P380" s="239"/>
      <c r="Q380" s="239"/>
      <c r="R380" s="239"/>
      <c r="S380" s="239"/>
      <c r="T380" s="24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1" t="s">
        <v>147</v>
      </c>
      <c r="AU380" s="241" t="s">
        <v>145</v>
      </c>
      <c r="AV380" s="14" t="s">
        <v>82</v>
      </c>
      <c r="AW380" s="14" t="s">
        <v>35</v>
      </c>
      <c r="AX380" s="14" t="s">
        <v>74</v>
      </c>
      <c r="AY380" s="241" t="s">
        <v>137</v>
      </c>
    </row>
    <row r="381" s="13" customFormat="1">
      <c r="A381" s="13"/>
      <c r="B381" s="220"/>
      <c r="C381" s="221"/>
      <c r="D381" s="222" t="s">
        <v>147</v>
      </c>
      <c r="E381" s="223" t="s">
        <v>28</v>
      </c>
      <c r="F381" s="224" t="s">
        <v>652</v>
      </c>
      <c r="G381" s="221"/>
      <c r="H381" s="225">
        <v>3.6000000000000001</v>
      </c>
      <c r="I381" s="226"/>
      <c r="J381" s="221"/>
      <c r="K381" s="221"/>
      <c r="L381" s="227"/>
      <c r="M381" s="228"/>
      <c r="N381" s="229"/>
      <c r="O381" s="229"/>
      <c r="P381" s="229"/>
      <c r="Q381" s="229"/>
      <c r="R381" s="229"/>
      <c r="S381" s="229"/>
      <c r="T381" s="23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1" t="s">
        <v>147</v>
      </c>
      <c r="AU381" s="231" t="s">
        <v>145</v>
      </c>
      <c r="AV381" s="13" t="s">
        <v>145</v>
      </c>
      <c r="AW381" s="13" t="s">
        <v>35</v>
      </c>
      <c r="AX381" s="13" t="s">
        <v>74</v>
      </c>
      <c r="AY381" s="231" t="s">
        <v>137</v>
      </c>
    </row>
    <row r="382" s="2" customFormat="1" ht="37.8" customHeight="1">
      <c r="A382" s="39"/>
      <c r="B382" s="40"/>
      <c r="C382" s="206" t="s">
        <v>658</v>
      </c>
      <c r="D382" s="206" t="s">
        <v>140</v>
      </c>
      <c r="E382" s="207" t="s">
        <v>659</v>
      </c>
      <c r="F382" s="208" t="s">
        <v>660</v>
      </c>
      <c r="G382" s="209" t="s">
        <v>155</v>
      </c>
      <c r="H382" s="210">
        <v>3.5099999999999998</v>
      </c>
      <c r="I382" s="211"/>
      <c r="J382" s="212">
        <f>ROUND(I382*H382,2)</f>
        <v>0</v>
      </c>
      <c r="K382" s="213"/>
      <c r="L382" s="45"/>
      <c r="M382" s="214" t="s">
        <v>28</v>
      </c>
      <c r="N382" s="215" t="s">
        <v>46</v>
      </c>
      <c r="O382" s="85"/>
      <c r="P382" s="216">
        <f>O382*H382</f>
        <v>0</v>
      </c>
      <c r="Q382" s="216">
        <v>0.00026797499999999999</v>
      </c>
      <c r="R382" s="216">
        <f>Q382*H382</f>
        <v>0.00094059224999999995</v>
      </c>
      <c r="S382" s="216">
        <v>0</v>
      </c>
      <c r="T382" s="217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18" t="s">
        <v>251</v>
      </c>
      <c r="AT382" s="218" t="s">
        <v>140</v>
      </c>
      <c r="AU382" s="218" t="s">
        <v>145</v>
      </c>
      <c r="AY382" s="18" t="s">
        <v>137</v>
      </c>
      <c r="BE382" s="219">
        <f>IF(N382="základní",J382,0)</f>
        <v>0</v>
      </c>
      <c r="BF382" s="219">
        <f>IF(N382="snížená",J382,0)</f>
        <v>0</v>
      </c>
      <c r="BG382" s="219">
        <f>IF(N382="zákl. přenesená",J382,0)</f>
        <v>0</v>
      </c>
      <c r="BH382" s="219">
        <f>IF(N382="sníž. přenesená",J382,0)</f>
        <v>0</v>
      </c>
      <c r="BI382" s="219">
        <f>IF(N382="nulová",J382,0)</f>
        <v>0</v>
      </c>
      <c r="BJ382" s="18" t="s">
        <v>145</v>
      </c>
      <c r="BK382" s="219">
        <f>ROUND(I382*H382,2)</f>
        <v>0</v>
      </c>
      <c r="BL382" s="18" t="s">
        <v>251</v>
      </c>
      <c r="BM382" s="218" t="s">
        <v>661</v>
      </c>
    </row>
    <row r="383" s="14" customFormat="1">
      <c r="A383" s="14"/>
      <c r="B383" s="232"/>
      <c r="C383" s="233"/>
      <c r="D383" s="222" t="s">
        <v>147</v>
      </c>
      <c r="E383" s="234" t="s">
        <v>28</v>
      </c>
      <c r="F383" s="235" t="s">
        <v>651</v>
      </c>
      <c r="G383" s="233"/>
      <c r="H383" s="234" t="s">
        <v>28</v>
      </c>
      <c r="I383" s="236"/>
      <c r="J383" s="233"/>
      <c r="K383" s="233"/>
      <c r="L383" s="237"/>
      <c r="M383" s="238"/>
      <c r="N383" s="239"/>
      <c r="O383" s="239"/>
      <c r="P383" s="239"/>
      <c r="Q383" s="239"/>
      <c r="R383" s="239"/>
      <c r="S383" s="239"/>
      <c r="T383" s="240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1" t="s">
        <v>147</v>
      </c>
      <c r="AU383" s="241" t="s">
        <v>145</v>
      </c>
      <c r="AV383" s="14" t="s">
        <v>82</v>
      </c>
      <c r="AW383" s="14" t="s">
        <v>35</v>
      </c>
      <c r="AX383" s="14" t="s">
        <v>74</v>
      </c>
      <c r="AY383" s="241" t="s">
        <v>137</v>
      </c>
    </row>
    <row r="384" s="13" customFormat="1">
      <c r="A384" s="13"/>
      <c r="B384" s="220"/>
      <c r="C384" s="221"/>
      <c r="D384" s="222" t="s">
        <v>147</v>
      </c>
      <c r="E384" s="223" t="s">
        <v>28</v>
      </c>
      <c r="F384" s="224" t="s">
        <v>662</v>
      </c>
      <c r="G384" s="221"/>
      <c r="H384" s="225">
        <v>3.5099999999999998</v>
      </c>
      <c r="I384" s="226"/>
      <c r="J384" s="221"/>
      <c r="K384" s="221"/>
      <c r="L384" s="227"/>
      <c r="M384" s="228"/>
      <c r="N384" s="229"/>
      <c r="O384" s="229"/>
      <c r="P384" s="229"/>
      <c r="Q384" s="229"/>
      <c r="R384" s="229"/>
      <c r="S384" s="229"/>
      <c r="T384" s="23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1" t="s">
        <v>147</v>
      </c>
      <c r="AU384" s="231" t="s">
        <v>145</v>
      </c>
      <c r="AV384" s="13" t="s">
        <v>145</v>
      </c>
      <c r="AW384" s="13" t="s">
        <v>35</v>
      </c>
      <c r="AX384" s="13" t="s">
        <v>74</v>
      </c>
      <c r="AY384" s="231" t="s">
        <v>137</v>
      </c>
    </row>
    <row r="385" s="2" customFormat="1" ht="24.15" customHeight="1">
      <c r="A385" s="39"/>
      <c r="B385" s="40"/>
      <c r="C385" s="242" t="s">
        <v>663</v>
      </c>
      <c r="D385" s="242" t="s">
        <v>265</v>
      </c>
      <c r="E385" s="243" t="s">
        <v>664</v>
      </c>
      <c r="F385" s="244" t="s">
        <v>665</v>
      </c>
      <c r="G385" s="245" t="s">
        <v>155</v>
      </c>
      <c r="H385" s="246">
        <v>3.5099999999999998</v>
      </c>
      <c r="I385" s="247"/>
      <c r="J385" s="248">
        <f>ROUND(I385*H385,2)</f>
        <v>0</v>
      </c>
      <c r="K385" s="249"/>
      <c r="L385" s="250"/>
      <c r="M385" s="251" t="s">
        <v>28</v>
      </c>
      <c r="N385" s="252" t="s">
        <v>46</v>
      </c>
      <c r="O385" s="85"/>
      <c r="P385" s="216">
        <f>O385*H385</f>
        <v>0</v>
      </c>
      <c r="Q385" s="216">
        <v>0.03056</v>
      </c>
      <c r="R385" s="216">
        <f>Q385*H385</f>
        <v>0.10726559999999999</v>
      </c>
      <c r="S385" s="216">
        <v>0</v>
      </c>
      <c r="T385" s="217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18" t="s">
        <v>340</v>
      </c>
      <c r="AT385" s="218" t="s">
        <v>265</v>
      </c>
      <c r="AU385" s="218" t="s">
        <v>145</v>
      </c>
      <c r="AY385" s="18" t="s">
        <v>137</v>
      </c>
      <c r="BE385" s="219">
        <f>IF(N385="základní",J385,0)</f>
        <v>0</v>
      </c>
      <c r="BF385" s="219">
        <f>IF(N385="snížená",J385,0)</f>
        <v>0</v>
      </c>
      <c r="BG385" s="219">
        <f>IF(N385="zákl. přenesená",J385,0)</f>
        <v>0</v>
      </c>
      <c r="BH385" s="219">
        <f>IF(N385="sníž. přenesená",J385,0)</f>
        <v>0</v>
      </c>
      <c r="BI385" s="219">
        <f>IF(N385="nulová",J385,0)</f>
        <v>0</v>
      </c>
      <c r="BJ385" s="18" t="s">
        <v>145</v>
      </c>
      <c r="BK385" s="219">
        <f>ROUND(I385*H385,2)</f>
        <v>0</v>
      </c>
      <c r="BL385" s="18" t="s">
        <v>251</v>
      </c>
      <c r="BM385" s="218" t="s">
        <v>666</v>
      </c>
    </row>
    <row r="386" s="2" customFormat="1">
      <c r="A386" s="39"/>
      <c r="B386" s="40"/>
      <c r="C386" s="41"/>
      <c r="D386" s="222" t="s">
        <v>354</v>
      </c>
      <c r="E386" s="41"/>
      <c r="F386" s="253" t="s">
        <v>667</v>
      </c>
      <c r="G386" s="41"/>
      <c r="H386" s="41"/>
      <c r="I386" s="254"/>
      <c r="J386" s="41"/>
      <c r="K386" s="41"/>
      <c r="L386" s="45"/>
      <c r="M386" s="255"/>
      <c r="N386" s="256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354</v>
      </c>
      <c r="AU386" s="18" t="s">
        <v>145</v>
      </c>
    </row>
    <row r="387" s="14" customFormat="1">
      <c r="A387" s="14"/>
      <c r="B387" s="232"/>
      <c r="C387" s="233"/>
      <c r="D387" s="222" t="s">
        <v>147</v>
      </c>
      <c r="E387" s="234" t="s">
        <v>28</v>
      </c>
      <c r="F387" s="235" t="s">
        <v>651</v>
      </c>
      <c r="G387" s="233"/>
      <c r="H387" s="234" t="s">
        <v>28</v>
      </c>
      <c r="I387" s="236"/>
      <c r="J387" s="233"/>
      <c r="K387" s="233"/>
      <c r="L387" s="237"/>
      <c r="M387" s="238"/>
      <c r="N387" s="239"/>
      <c r="O387" s="239"/>
      <c r="P387" s="239"/>
      <c r="Q387" s="239"/>
      <c r="R387" s="239"/>
      <c r="S387" s="239"/>
      <c r="T387" s="240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1" t="s">
        <v>147</v>
      </c>
      <c r="AU387" s="241" t="s">
        <v>145</v>
      </c>
      <c r="AV387" s="14" t="s">
        <v>82</v>
      </c>
      <c r="AW387" s="14" t="s">
        <v>35</v>
      </c>
      <c r="AX387" s="14" t="s">
        <v>74</v>
      </c>
      <c r="AY387" s="241" t="s">
        <v>137</v>
      </c>
    </row>
    <row r="388" s="13" customFormat="1">
      <c r="A388" s="13"/>
      <c r="B388" s="220"/>
      <c r="C388" s="221"/>
      <c r="D388" s="222" t="s">
        <v>147</v>
      </c>
      <c r="E388" s="223" t="s">
        <v>28</v>
      </c>
      <c r="F388" s="224" t="s">
        <v>662</v>
      </c>
      <c r="G388" s="221"/>
      <c r="H388" s="225">
        <v>3.5099999999999998</v>
      </c>
      <c r="I388" s="226"/>
      <c r="J388" s="221"/>
      <c r="K388" s="221"/>
      <c r="L388" s="227"/>
      <c r="M388" s="228"/>
      <c r="N388" s="229"/>
      <c r="O388" s="229"/>
      <c r="P388" s="229"/>
      <c r="Q388" s="229"/>
      <c r="R388" s="229"/>
      <c r="S388" s="229"/>
      <c r="T388" s="23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1" t="s">
        <v>147</v>
      </c>
      <c r="AU388" s="231" t="s">
        <v>145</v>
      </c>
      <c r="AV388" s="13" t="s">
        <v>145</v>
      </c>
      <c r="AW388" s="13" t="s">
        <v>35</v>
      </c>
      <c r="AX388" s="13" t="s">
        <v>74</v>
      </c>
      <c r="AY388" s="231" t="s">
        <v>137</v>
      </c>
    </row>
    <row r="389" s="2" customFormat="1" ht="24.15" customHeight="1">
      <c r="A389" s="39"/>
      <c r="B389" s="40"/>
      <c r="C389" s="206" t="s">
        <v>668</v>
      </c>
      <c r="D389" s="206" t="s">
        <v>140</v>
      </c>
      <c r="E389" s="207" t="s">
        <v>669</v>
      </c>
      <c r="F389" s="208" t="s">
        <v>670</v>
      </c>
      <c r="G389" s="209" t="s">
        <v>155</v>
      </c>
      <c r="H389" s="210">
        <v>1.6200000000000001</v>
      </c>
      <c r="I389" s="211"/>
      <c r="J389" s="212">
        <f>ROUND(I389*H389,2)</f>
        <v>0</v>
      </c>
      <c r="K389" s="213"/>
      <c r="L389" s="45"/>
      <c r="M389" s="214" t="s">
        <v>28</v>
      </c>
      <c r="N389" s="215" t="s">
        <v>46</v>
      </c>
      <c r="O389" s="85"/>
      <c r="P389" s="216">
        <f>O389*H389</f>
        <v>0</v>
      </c>
      <c r="Q389" s="216">
        <v>0</v>
      </c>
      <c r="R389" s="216">
        <f>Q389*H389</f>
        <v>0</v>
      </c>
      <c r="S389" s="216">
        <v>0</v>
      </c>
      <c r="T389" s="217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8" t="s">
        <v>251</v>
      </c>
      <c r="AT389" s="218" t="s">
        <v>140</v>
      </c>
      <c r="AU389" s="218" t="s">
        <v>145</v>
      </c>
      <c r="AY389" s="18" t="s">
        <v>137</v>
      </c>
      <c r="BE389" s="219">
        <f>IF(N389="základní",J389,0)</f>
        <v>0</v>
      </c>
      <c r="BF389" s="219">
        <f>IF(N389="snížená",J389,0)</f>
        <v>0</v>
      </c>
      <c r="BG389" s="219">
        <f>IF(N389="zákl. přenesená",J389,0)</f>
        <v>0</v>
      </c>
      <c r="BH389" s="219">
        <f>IF(N389="sníž. přenesená",J389,0)</f>
        <v>0</v>
      </c>
      <c r="BI389" s="219">
        <f>IF(N389="nulová",J389,0)</f>
        <v>0</v>
      </c>
      <c r="BJ389" s="18" t="s">
        <v>145</v>
      </c>
      <c r="BK389" s="219">
        <f>ROUND(I389*H389,2)</f>
        <v>0</v>
      </c>
      <c r="BL389" s="18" t="s">
        <v>251</v>
      </c>
      <c r="BM389" s="218" t="s">
        <v>671</v>
      </c>
    </row>
    <row r="390" s="13" customFormat="1">
      <c r="A390" s="13"/>
      <c r="B390" s="220"/>
      <c r="C390" s="221"/>
      <c r="D390" s="222" t="s">
        <v>147</v>
      </c>
      <c r="E390" s="223" t="s">
        <v>28</v>
      </c>
      <c r="F390" s="224" t="s">
        <v>672</v>
      </c>
      <c r="G390" s="221"/>
      <c r="H390" s="225">
        <v>1.6200000000000001</v>
      </c>
      <c r="I390" s="226"/>
      <c r="J390" s="221"/>
      <c r="K390" s="221"/>
      <c r="L390" s="227"/>
      <c r="M390" s="228"/>
      <c r="N390" s="229"/>
      <c r="O390" s="229"/>
      <c r="P390" s="229"/>
      <c r="Q390" s="229"/>
      <c r="R390" s="229"/>
      <c r="S390" s="229"/>
      <c r="T390" s="230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1" t="s">
        <v>147</v>
      </c>
      <c r="AU390" s="231" t="s">
        <v>145</v>
      </c>
      <c r="AV390" s="13" t="s">
        <v>145</v>
      </c>
      <c r="AW390" s="13" t="s">
        <v>35</v>
      </c>
      <c r="AX390" s="13" t="s">
        <v>74</v>
      </c>
      <c r="AY390" s="231" t="s">
        <v>137</v>
      </c>
    </row>
    <row r="391" s="2" customFormat="1" ht="24.15" customHeight="1">
      <c r="A391" s="39"/>
      <c r="B391" s="40"/>
      <c r="C391" s="206" t="s">
        <v>673</v>
      </c>
      <c r="D391" s="206" t="s">
        <v>140</v>
      </c>
      <c r="E391" s="207" t="s">
        <v>674</v>
      </c>
      <c r="F391" s="208" t="s">
        <v>675</v>
      </c>
      <c r="G391" s="209" t="s">
        <v>155</v>
      </c>
      <c r="H391" s="210">
        <v>1.6200000000000001</v>
      </c>
      <c r="I391" s="211"/>
      <c r="J391" s="212">
        <f>ROUND(I391*H391,2)</f>
        <v>0</v>
      </c>
      <c r="K391" s="213"/>
      <c r="L391" s="45"/>
      <c r="M391" s="214" t="s">
        <v>28</v>
      </c>
      <c r="N391" s="215" t="s">
        <v>46</v>
      </c>
      <c r="O391" s="85"/>
      <c r="P391" s="216">
        <f>O391*H391</f>
        <v>0</v>
      </c>
      <c r="Q391" s="216">
        <v>0</v>
      </c>
      <c r="R391" s="216">
        <f>Q391*H391</f>
        <v>0</v>
      </c>
      <c r="S391" s="216">
        <v>0.00069999999999999999</v>
      </c>
      <c r="T391" s="217">
        <f>S391*H391</f>
        <v>0.001134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18" t="s">
        <v>251</v>
      </c>
      <c r="AT391" s="218" t="s">
        <v>140</v>
      </c>
      <c r="AU391" s="218" t="s">
        <v>145</v>
      </c>
      <c r="AY391" s="18" t="s">
        <v>137</v>
      </c>
      <c r="BE391" s="219">
        <f>IF(N391="základní",J391,0)</f>
        <v>0</v>
      </c>
      <c r="BF391" s="219">
        <f>IF(N391="snížená",J391,0)</f>
        <v>0</v>
      </c>
      <c r="BG391" s="219">
        <f>IF(N391="zákl. přenesená",J391,0)</f>
        <v>0</v>
      </c>
      <c r="BH391" s="219">
        <f>IF(N391="sníž. přenesená",J391,0)</f>
        <v>0</v>
      </c>
      <c r="BI391" s="219">
        <f>IF(N391="nulová",J391,0)</f>
        <v>0</v>
      </c>
      <c r="BJ391" s="18" t="s">
        <v>145</v>
      </c>
      <c r="BK391" s="219">
        <f>ROUND(I391*H391,2)</f>
        <v>0</v>
      </c>
      <c r="BL391" s="18" t="s">
        <v>251</v>
      </c>
      <c r="BM391" s="218" t="s">
        <v>676</v>
      </c>
    </row>
    <row r="392" s="13" customFormat="1">
      <c r="A392" s="13"/>
      <c r="B392" s="220"/>
      <c r="C392" s="221"/>
      <c r="D392" s="222" t="s">
        <v>147</v>
      </c>
      <c r="E392" s="223" t="s">
        <v>28</v>
      </c>
      <c r="F392" s="224" t="s">
        <v>672</v>
      </c>
      <c r="G392" s="221"/>
      <c r="H392" s="225">
        <v>1.6200000000000001</v>
      </c>
      <c r="I392" s="226"/>
      <c r="J392" s="221"/>
      <c r="K392" s="221"/>
      <c r="L392" s="227"/>
      <c r="M392" s="228"/>
      <c r="N392" s="229"/>
      <c r="O392" s="229"/>
      <c r="P392" s="229"/>
      <c r="Q392" s="229"/>
      <c r="R392" s="229"/>
      <c r="S392" s="229"/>
      <c r="T392" s="230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1" t="s">
        <v>147</v>
      </c>
      <c r="AU392" s="231" t="s">
        <v>145</v>
      </c>
      <c r="AV392" s="13" t="s">
        <v>145</v>
      </c>
      <c r="AW392" s="13" t="s">
        <v>35</v>
      </c>
      <c r="AX392" s="13" t="s">
        <v>74</v>
      </c>
      <c r="AY392" s="231" t="s">
        <v>137</v>
      </c>
    </row>
    <row r="393" s="2" customFormat="1" ht="14.4" customHeight="1">
      <c r="A393" s="39"/>
      <c r="B393" s="40"/>
      <c r="C393" s="242" t="s">
        <v>677</v>
      </c>
      <c r="D393" s="242" t="s">
        <v>265</v>
      </c>
      <c r="E393" s="243" t="s">
        <v>678</v>
      </c>
      <c r="F393" s="244" t="s">
        <v>679</v>
      </c>
      <c r="G393" s="245" t="s">
        <v>143</v>
      </c>
      <c r="H393" s="246">
        <v>2</v>
      </c>
      <c r="I393" s="247"/>
      <c r="J393" s="248">
        <f>ROUND(I393*H393,2)</f>
        <v>0</v>
      </c>
      <c r="K393" s="249"/>
      <c r="L393" s="250"/>
      <c r="M393" s="251" t="s">
        <v>28</v>
      </c>
      <c r="N393" s="252" t="s">
        <v>46</v>
      </c>
      <c r="O393" s="85"/>
      <c r="P393" s="216">
        <f>O393*H393</f>
        <v>0</v>
      </c>
      <c r="Q393" s="216">
        <v>0.00010000000000000001</v>
      </c>
      <c r="R393" s="216">
        <f>Q393*H393</f>
        <v>0.00020000000000000001</v>
      </c>
      <c r="S393" s="216">
        <v>0</v>
      </c>
      <c r="T393" s="217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18" t="s">
        <v>340</v>
      </c>
      <c r="AT393" s="218" t="s">
        <v>265</v>
      </c>
      <c r="AU393" s="218" t="s">
        <v>145</v>
      </c>
      <c r="AY393" s="18" t="s">
        <v>137</v>
      </c>
      <c r="BE393" s="219">
        <f>IF(N393="základní",J393,0)</f>
        <v>0</v>
      </c>
      <c r="BF393" s="219">
        <f>IF(N393="snížená",J393,0)</f>
        <v>0</v>
      </c>
      <c r="BG393" s="219">
        <f>IF(N393="zákl. přenesená",J393,0)</f>
        <v>0</v>
      </c>
      <c r="BH393" s="219">
        <f>IF(N393="sníž. přenesená",J393,0)</f>
        <v>0</v>
      </c>
      <c r="BI393" s="219">
        <f>IF(N393="nulová",J393,0)</f>
        <v>0</v>
      </c>
      <c r="BJ393" s="18" t="s">
        <v>145</v>
      </c>
      <c r="BK393" s="219">
        <f>ROUND(I393*H393,2)</f>
        <v>0</v>
      </c>
      <c r="BL393" s="18" t="s">
        <v>251</v>
      </c>
      <c r="BM393" s="218" t="s">
        <v>680</v>
      </c>
    </row>
    <row r="394" s="13" customFormat="1">
      <c r="A394" s="13"/>
      <c r="B394" s="220"/>
      <c r="C394" s="221"/>
      <c r="D394" s="222" t="s">
        <v>147</v>
      </c>
      <c r="E394" s="223" t="s">
        <v>28</v>
      </c>
      <c r="F394" s="224" t="s">
        <v>681</v>
      </c>
      <c r="G394" s="221"/>
      <c r="H394" s="225">
        <v>2</v>
      </c>
      <c r="I394" s="226"/>
      <c r="J394" s="221"/>
      <c r="K394" s="221"/>
      <c r="L394" s="227"/>
      <c r="M394" s="228"/>
      <c r="N394" s="229"/>
      <c r="O394" s="229"/>
      <c r="P394" s="229"/>
      <c r="Q394" s="229"/>
      <c r="R394" s="229"/>
      <c r="S394" s="229"/>
      <c r="T394" s="23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1" t="s">
        <v>147</v>
      </c>
      <c r="AU394" s="231" t="s">
        <v>145</v>
      </c>
      <c r="AV394" s="13" t="s">
        <v>145</v>
      </c>
      <c r="AW394" s="13" t="s">
        <v>35</v>
      </c>
      <c r="AX394" s="13" t="s">
        <v>74</v>
      </c>
      <c r="AY394" s="231" t="s">
        <v>137</v>
      </c>
    </row>
    <row r="395" s="2" customFormat="1" ht="24.15" customHeight="1">
      <c r="A395" s="39"/>
      <c r="B395" s="40"/>
      <c r="C395" s="206" t="s">
        <v>682</v>
      </c>
      <c r="D395" s="206" t="s">
        <v>140</v>
      </c>
      <c r="E395" s="207" t="s">
        <v>683</v>
      </c>
      <c r="F395" s="208" t="s">
        <v>684</v>
      </c>
      <c r="G395" s="209" t="s">
        <v>172</v>
      </c>
      <c r="H395" s="210">
        <v>7.2000000000000002</v>
      </c>
      <c r="I395" s="211"/>
      <c r="J395" s="212">
        <f>ROUND(I395*H395,2)</f>
        <v>0</v>
      </c>
      <c r="K395" s="213"/>
      <c r="L395" s="45"/>
      <c r="M395" s="214" t="s">
        <v>28</v>
      </c>
      <c r="N395" s="215" t="s">
        <v>46</v>
      </c>
      <c r="O395" s="85"/>
      <c r="P395" s="216">
        <f>O395*H395</f>
        <v>0</v>
      </c>
      <c r="Q395" s="216">
        <v>0</v>
      </c>
      <c r="R395" s="216">
        <f>Q395*H395</f>
        <v>0</v>
      </c>
      <c r="S395" s="216">
        <v>0</v>
      </c>
      <c r="T395" s="217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18" t="s">
        <v>251</v>
      </c>
      <c r="AT395" s="218" t="s">
        <v>140</v>
      </c>
      <c r="AU395" s="218" t="s">
        <v>145</v>
      </c>
      <c r="AY395" s="18" t="s">
        <v>137</v>
      </c>
      <c r="BE395" s="219">
        <f>IF(N395="základní",J395,0)</f>
        <v>0</v>
      </c>
      <c r="BF395" s="219">
        <f>IF(N395="snížená",J395,0)</f>
        <v>0</v>
      </c>
      <c r="BG395" s="219">
        <f>IF(N395="zákl. přenesená",J395,0)</f>
        <v>0</v>
      </c>
      <c r="BH395" s="219">
        <f>IF(N395="sníž. přenesená",J395,0)</f>
        <v>0</v>
      </c>
      <c r="BI395" s="219">
        <f>IF(N395="nulová",J395,0)</f>
        <v>0</v>
      </c>
      <c r="BJ395" s="18" t="s">
        <v>145</v>
      </c>
      <c r="BK395" s="219">
        <f>ROUND(I395*H395,2)</f>
        <v>0</v>
      </c>
      <c r="BL395" s="18" t="s">
        <v>251</v>
      </c>
      <c r="BM395" s="218" t="s">
        <v>685</v>
      </c>
    </row>
    <row r="396" s="13" customFormat="1">
      <c r="A396" s="13"/>
      <c r="B396" s="220"/>
      <c r="C396" s="221"/>
      <c r="D396" s="222" t="s">
        <v>147</v>
      </c>
      <c r="E396" s="223" t="s">
        <v>28</v>
      </c>
      <c r="F396" s="224" t="s">
        <v>686</v>
      </c>
      <c r="G396" s="221"/>
      <c r="H396" s="225">
        <v>7.2000000000000002</v>
      </c>
      <c r="I396" s="226"/>
      <c r="J396" s="221"/>
      <c r="K396" s="221"/>
      <c r="L396" s="227"/>
      <c r="M396" s="228"/>
      <c r="N396" s="229"/>
      <c r="O396" s="229"/>
      <c r="P396" s="229"/>
      <c r="Q396" s="229"/>
      <c r="R396" s="229"/>
      <c r="S396" s="229"/>
      <c r="T396" s="23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1" t="s">
        <v>147</v>
      </c>
      <c r="AU396" s="231" t="s">
        <v>145</v>
      </c>
      <c r="AV396" s="13" t="s">
        <v>145</v>
      </c>
      <c r="AW396" s="13" t="s">
        <v>35</v>
      </c>
      <c r="AX396" s="13" t="s">
        <v>74</v>
      </c>
      <c r="AY396" s="231" t="s">
        <v>137</v>
      </c>
    </row>
    <row r="397" s="2" customFormat="1" ht="37.8" customHeight="1">
      <c r="A397" s="39"/>
      <c r="B397" s="40"/>
      <c r="C397" s="206" t="s">
        <v>687</v>
      </c>
      <c r="D397" s="206" t="s">
        <v>140</v>
      </c>
      <c r="E397" s="207" t="s">
        <v>688</v>
      </c>
      <c r="F397" s="208" t="s">
        <v>689</v>
      </c>
      <c r="G397" s="209" t="s">
        <v>172</v>
      </c>
      <c r="H397" s="210">
        <v>18.800000000000001</v>
      </c>
      <c r="I397" s="211"/>
      <c r="J397" s="212">
        <f>ROUND(I397*H397,2)</f>
        <v>0</v>
      </c>
      <c r="K397" s="213"/>
      <c r="L397" s="45"/>
      <c r="M397" s="214" t="s">
        <v>28</v>
      </c>
      <c r="N397" s="215" t="s">
        <v>46</v>
      </c>
      <c r="O397" s="85"/>
      <c r="P397" s="216">
        <f>O397*H397</f>
        <v>0</v>
      </c>
      <c r="Q397" s="216">
        <v>0.00015025109999999999</v>
      </c>
      <c r="R397" s="216">
        <f>Q397*H397</f>
        <v>0.0028247206800000001</v>
      </c>
      <c r="S397" s="216">
        <v>0</v>
      </c>
      <c r="T397" s="217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18" t="s">
        <v>251</v>
      </c>
      <c r="AT397" s="218" t="s">
        <v>140</v>
      </c>
      <c r="AU397" s="218" t="s">
        <v>145</v>
      </c>
      <c r="AY397" s="18" t="s">
        <v>137</v>
      </c>
      <c r="BE397" s="219">
        <f>IF(N397="základní",J397,0)</f>
        <v>0</v>
      </c>
      <c r="BF397" s="219">
        <f>IF(N397="snížená",J397,0)</f>
        <v>0</v>
      </c>
      <c r="BG397" s="219">
        <f>IF(N397="zákl. přenesená",J397,0)</f>
        <v>0</v>
      </c>
      <c r="BH397" s="219">
        <f>IF(N397="sníž. přenesená",J397,0)</f>
        <v>0</v>
      </c>
      <c r="BI397" s="219">
        <f>IF(N397="nulová",J397,0)</f>
        <v>0</v>
      </c>
      <c r="BJ397" s="18" t="s">
        <v>145</v>
      </c>
      <c r="BK397" s="219">
        <f>ROUND(I397*H397,2)</f>
        <v>0</v>
      </c>
      <c r="BL397" s="18" t="s">
        <v>251</v>
      </c>
      <c r="BM397" s="218" t="s">
        <v>690</v>
      </c>
    </row>
    <row r="398" s="14" customFormat="1">
      <c r="A398" s="14"/>
      <c r="B398" s="232"/>
      <c r="C398" s="233"/>
      <c r="D398" s="222" t="s">
        <v>147</v>
      </c>
      <c r="E398" s="234" t="s">
        <v>28</v>
      </c>
      <c r="F398" s="235" t="s">
        <v>651</v>
      </c>
      <c r="G398" s="233"/>
      <c r="H398" s="234" t="s">
        <v>28</v>
      </c>
      <c r="I398" s="236"/>
      <c r="J398" s="233"/>
      <c r="K398" s="233"/>
      <c r="L398" s="237"/>
      <c r="M398" s="238"/>
      <c r="N398" s="239"/>
      <c r="O398" s="239"/>
      <c r="P398" s="239"/>
      <c r="Q398" s="239"/>
      <c r="R398" s="239"/>
      <c r="S398" s="239"/>
      <c r="T398" s="240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1" t="s">
        <v>147</v>
      </c>
      <c r="AU398" s="241" t="s">
        <v>145</v>
      </c>
      <c r="AV398" s="14" t="s">
        <v>82</v>
      </c>
      <c r="AW398" s="14" t="s">
        <v>35</v>
      </c>
      <c r="AX398" s="14" t="s">
        <v>74</v>
      </c>
      <c r="AY398" s="241" t="s">
        <v>137</v>
      </c>
    </row>
    <row r="399" s="13" customFormat="1">
      <c r="A399" s="13"/>
      <c r="B399" s="220"/>
      <c r="C399" s="221"/>
      <c r="D399" s="222" t="s">
        <v>147</v>
      </c>
      <c r="E399" s="223" t="s">
        <v>28</v>
      </c>
      <c r="F399" s="224" t="s">
        <v>691</v>
      </c>
      <c r="G399" s="221"/>
      <c r="H399" s="225">
        <v>10.800000000000001</v>
      </c>
      <c r="I399" s="226"/>
      <c r="J399" s="221"/>
      <c r="K399" s="221"/>
      <c r="L399" s="227"/>
      <c r="M399" s="228"/>
      <c r="N399" s="229"/>
      <c r="O399" s="229"/>
      <c r="P399" s="229"/>
      <c r="Q399" s="229"/>
      <c r="R399" s="229"/>
      <c r="S399" s="229"/>
      <c r="T399" s="23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1" t="s">
        <v>147</v>
      </c>
      <c r="AU399" s="231" t="s">
        <v>145</v>
      </c>
      <c r="AV399" s="13" t="s">
        <v>145</v>
      </c>
      <c r="AW399" s="13" t="s">
        <v>35</v>
      </c>
      <c r="AX399" s="13" t="s">
        <v>74</v>
      </c>
      <c r="AY399" s="231" t="s">
        <v>137</v>
      </c>
    </row>
    <row r="400" s="13" customFormat="1">
      <c r="A400" s="13"/>
      <c r="B400" s="220"/>
      <c r="C400" s="221"/>
      <c r="D400" s="222" t="s">
        <v>147</v>
      </c>
      <c r="E400" s="223" t="s">
        <v>28</v>
      </c>
      <c r="F400" s="224" t="s">
        <v>692</v>
      </c>
      <c r="G400" s="221"/>
      <c r="H400" s="225">
        <v>8</v>
      </c>
      <c r="I400" s="226"/>
      <c r="J400" s="221"/>
      <c r="K400" s="221"/>
      <c r="L400" s="227"/>
      <c r="M400" s="228"/>
      <c r="N400" s="229"/>
      <c r="O400" s="229"/>
      <c r="P400" s="229"/>
      <c r="Q400" s="229"/>
      <c r="R400" s="229"/>
      <c r="S400" s="229"/>
      <c r="T400" s="23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1" t="s">
        <v>147</v>
      </c>
      <c r="AU400" s="231" t="s">
        <v>145</v>
      </c>
      <c r="AV400" s="13" t="s">
        <v>145</v>
      </c>
      <c r="AW400" s="13" t="s">
        <v>35</v>
      </c>
      <c r="AX400" s="13" t="s">
        <v>74</v>
      </c>
      <c r="AY400" s="231" t="s">
        <v>137</v>
      </c>
    </row>
    <row r="401" s="2" customFormat="1" ht="37.8" customHeight="1">
      <c r="A401" s="39"/>
      <c r="B401" s="40"/>
      <c r="C401" s="206" t="s">
        <v>693</v>
      </c>
      <c r="D401" s="206" t="s">
        <v>140</v>
      </c>
      <c r="E401" s="207" t="s">
        <v>694</v>
      </c>
      <c r="F401" s="208" t="s">
        <v>695</v>
      </c>
      <c r="G401" s="209" t="s">
        <v>143</v>
      </c>
      <c r="H401" s="210">
        <v>1</v>
      </c>
      <c r="I401" s="211"/>
      <c r="J401" s="212">
        <f>ROUND(I401*H401,2)</f>
        <v>0</v>
      </c>
      <c r="K401" s="213"/>
      <c r="L401" s="45"/>
      <c r="M401" s="214" t="s">
        <v>28</v>
      </c>
      <c r="N401" s="215" t="s">
        <v>46</v>
      </c>
      <c r="O401" s="85"/>
      <c r="P401" s="216">
        <f>O401*H401</f>
        <v>0</v>
      </c>
      <c r="Q401" s="216">
        <v>0</v>
      </c>
      <c r="R401" s="216">
        <f>Q401*H401</f>
        <v>0</v>
      </c>
      <c r="S401" s="216">
        <v>0</v>
      </c>
      <c r="T401" s="217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8" t="s">
        <v>251</v>
      </c>
      <c r="AT401" s="218" t="s">
        <v>140</v>
      </c>
      <c r="AU401" s="218" t="s">
        <v>145</v>
      </c>
      <c r="AY401" s="18" t="s">
        <v>137</v>
      </c>
      <c r="BE401" s="219">
        <f>IF(N401="základní",J401,0)</f>
        <v>0</v>
      </c>
      <c r="BF401" s="219">
        <f>IF(N401="snížená",J401,0)</f>
        <v>0</v>
      </c>
      <c r="BG401" s="219">
        <f>IF(N401="zákl. přenesená",J401,0)</f>
        <v>0</v>
      </c>
      <c r="BH401" s="219">
        <f>IF(N401="sníž. přenesená",J401,0)</f>
        <v>0</v>
      </c>
      <c r="BI401" s="219">
        <f>IF(N401="nulová",J401,0)</f>
        <v>0</v>
      </c>
      <c r="BJ401" s="18" t="s">
        <v>145</v>
      </c>
      <c r="BK401" s="219">
        <f>ROUND(I401*H401,2)</f>
        <v>0</v>
      </c>
      <c r="BL401" s="18" t="s">
        <v>251</v>
      </c>
      <c r="BM401" s="218" t="s">
        <v>696</v>
      </c>
    </row>
    <row r="402" s="13" customFormat="1">
      <c r="A402" s="13"/>
      <c r="B402" s="220"/>
      <c r="C402" s="221"/>
      <c r="D402" s="222" t="s">
        <v>147</v>
      </c>
      <c r="E402" s="223" t="s">
        <v>28</v>
      </c>
      <c r="F402" s="224" t="s">
        <v>148</v>
      </c>
      <c r="G402" s="221"/>
      <c r="H402" s="225">
        <v>1</v>
      </c>
      <c r="I402" s="226"/>
      <c r="J402" s="221"/>
      <c r="K402" s="221"/>
      <c r="L402" s="227"/>
      <c r="M402" s="228"/>
      <c r="N402" s="229"/>
      <c r="O402" s="229"/>
      <c r="P402" s="229"/>
      <c r="Q402" s="229"/>
      <c r="R402" s="229"/>
      <c r="S402" s="229"/>
      <c r="T402" s="230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1" t="s">
        <v>147</v>
      </c>
      <c r="AU402" s="231" t="s">
        <v>145</v>
      </c>
      <c r="AV402" s="13" t="s">
        <v>145</v>
      </c>
      <c r="AW402" s="13" t="s">
        <v>35</v>
      </c>
      <c r="AX402" s="13" t="s">
        <v>74</v>
      </c>
      <c r="AY402" s="231" t="s">
        <v>137</v>
      </c>
    </row>
    <row r="403" s="2" customFormat="1" ht="37.8" customHeight="1">
      <c r="A403" s="39"/>
      <c r="B403" s="40"/>
      <c r="C403" s="242" t="s">
        <v>697</v>
      </c>
      <c r="D403" s="242" t="s">
        <v>265</v>
      </c>
      <c r="E403" s="243" t="s">
        <v>698</v>
      </c>
      <c r="F403" s="244" t="s">
        <v>699</v>
      </c>
      <c r="G403" s="245" t="s">
        <v>143</v>
      </c>
      <c r="H403" s="246">
        <v>1</v>
      </c>
      <c r="I403" s="247"/>
      <c r="J403" s="248">
        <f>ROUND(I403*H403,2)</f>
        <v>0</v>
      </c>
      <c r="K403" s="249"/>
      <c r="L403" s="250"/>
      <c r="M403" s="251" t="s">
        <v>28</v>
      </c>
      <c r="N403" s="252" t="s">
        <v>46</v>
      </c>
      <c r="O403" s="85"/>
      <c r="P403" s="216">
        <f>O403*H403</f>
        <v>0</v>
      </c>
      <c r="Q403" s="216">
        <v>0.042999999999999997</v>
      </c>
      <c r="R403" s="216">
        <f>Q403*H403</f>
        <v>0.042999999999999997</v>
      </c>
      <c r="S403" s="216">
        <v>0</v>
      </c>
      <c r="T403" s="217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18" t="s">
        <v>340</v>
      </c>
      <c r="AT403" s="218" t="s">
        <v>265</v>
      </c>
      <c r="AU403" s="218" t="s">
        <v>145</v>
      </c>
      <c r="AY403" s="18" t="s">
        <v>137</v>
      </c>
      <c r="BE403" s="219">
        <f>IF(N403="základní",J403,0)</f>
        <v>0</v>
      </c>
      <c r="BF403" s="219">
        <f>IF(N403="snížená",J403,0)</f>
        <v>0</v>
      </c>
      <c r="BG403" s="219">
        <f>IF(N403="zákl. přenesená",J403,0)</f>
        <v>0</v>
      </c>
      <c r="BH403" s="219">
        <f>IF(N403="sníž. přenesená",J403,0)</f>
        <v>0</v>
      </c>
      <c r="BI403" s="219">
        <f>IF(N403="nulová",J403,0)</f>
        <v>0</v>
      </c>
      <c r="BJ403" s="18" t="s">
        <v>145</v>
      </c>
      <c r="BK403" s="219">
        <f>ROUND(I403*H403,2)</f>
        <v>0</v>
      </c>
      <c r="BL403" s="18" t="s">
        <v>251</v>
      </c>
      <c r="BM403" s="218" t="s">
        <v>700</v>
      </c>
    </row>
    <row r="404" s="13" customFormat="1">
      <c r="A404" s="13"/>
      <c r="B404" s="220"/>
      <c r="C404" s="221"/>
      <c r="D404" s="222" t="s">
        <v>147</v>
      </c>
      <c r="E404" s="223" t="s">
        <v>28</v>
      </c>
      <c r="F404" s="224" t="s">
        <v>148</v>
      </c>
      <c r="G404" s="221"/>
      <c r="H404" s="225">
        <v>1</v>
      </c>
      <c r="I404" s="226"/>
      <c r="J404" s="221"/>
      <c r="K404" s="221"/>
      <c r="L404" s="227"/>
      <c r="M404" s="228"/>
      <c r="N404" s="229"/>
      <c r="O404" s="229"/>
      <c r="P404" s="229"/>
      <c r="Q404" s="229"/>
      <c r="R404" s="229"/>
      <c r="S404" s="229"/>
      <c r="T404" s="23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1" t="s">
        <v>147</v>
      </c>
      <c r="AU404" s="231" t="s">
        <v>145</v>
      </c>
      <c r="AV404" s="13" t="s">
        <v>145</v>
      </c>
      <c r="AW404" s="13" t="s">
        <v>35</v>
      </c>
      <c r="AX404" s="13" t="s">
        <v>74</v>
      </c>
      <c r="AY404" s="231" t="s">
        <v>137</v>
      </c>
    </row>
    <row r="405" s="2" customFormat="1" ht="24.15" customHeight="1">
      <c r="A405" s="39"/>
      <c r="B405" s="40"/>
      <c r="C405" s="206" t="s">
        <v>701</v>
      </c>
      <c r="D405" s="206" t="s">
        <v>140</v>
      </c>
      <c r="E405" s="207" t="s">
        <v>702</v>
      </c>
      <c r="F405" s="208" t="s">
        <v>703</v>
      </c>
      <c r="G405" s="209" t="s">
        <v>143</v>
      </c>
      <c r="H405" s="210">
        <v>1</v>
      </c>
      <c r="I405" s="211"/>
      <c r="J405" s="212">
        <f>ROUND(I405*H405,2)</f>
        <v>0</v>
      </c>
      <c r="K405" s="213"/>
      <c r="L405" s="45"/>
      <c r="M405" s="214" t="s">
        <v>28</v>
      </c>
      <c r="N405" s="215" t="s">
        <v>46</v>
      </c>
      <c r="O405" s="85"/>
      <c r="P405" s="216">
        <f>O405*H405</f>
        <v>0</v>
      </c>
      <c r="Q405" s="216">
        <v>0</v>
      </c>
      <c r="R405" s="216">
        <f>Q405*H405</f>
        <v>0</v>
      </c>
      <c r="S405" s="216">
        <v>0</v>
      </c>
      <c r="T405" s="217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8" t="s">
        <v>251</v>
      </c>
      <c r="AT405" s="218" t="s">
        <v>140</v>
      </c>
      <c r="AU405" s="218" t="s">
        <v>145</v>
      </c>
      <c r="AY405" s="18" t="s">
        <v>137</v>
      </c>
      <c r="BE405" s="219">
        <f>IF(N405="základní",J405,0)</f>
        <v>0</v>
      </c>
      <c r="BF405" s="219">
        <f>IF(N405="snížená",J405,0)</f>
        <v>0</v>
      </c>
      <c r="BG405" s="219">
        <f>IF(N405="zákl. přenesená",J405,0)</f>
        <v>0</v>
      </c>
      <c r="BH405" s="219">
        <f>IF(N405="sníž. přenesená",J405,0)</f>
        <v>0</v>
      </c>
      <c r="BI405" s="219">
        <f>IF(N405="nulová",J405,0)</f>
        <v>0</v>
      </c>
      <c r="BJ405" s="18" t="s">
        <v>145</v>
      </c>
      <c r="BK405" s="219">
        <f>ROUND(I405*H405,2)</f>
        <v>0</v>
      </c>
      <c r="BL405" s="18" t="s">
        <v>251</v>
      </c>
      <c r="BM405" s="218" t="s">
        <v>704</v>
      </c>
    </row>
    <row r="406" s="13" customFormat="1">
      <c r="A406" s="13"/>
      <c r="B406" s="220"/>
      <c r="C406" s="221"/>
      <c r="D406" s="222" t="s">
        <v>147</v>
      </c>
      <c r="E406" s="223" t="s">
        <v>28</v>
      </c>
      <c r="F406" s="224" t="s">
        <v>148</v>
      </c>
      <c r="G406" s="221"/>
      <c r="H406" s="225">
        <v>1</v>
      </c>
      <c r="I406" s="226"/>
      <c r="J406" s="221"/>
      <c r="K406" s="221"/>
      <c r="L406" s="227"/>
      <c r="M406" s="228"/>
      <c r="N406" s="229"/>
      <c r="O406" s="229"/>
      <c r="P406" s="229"/>
      <c r="Q406" s="229"/>
      <c r="R406" s="229"/>
      <c r="S406" s="229"/>
      <c r="T406" s="23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1" t="s">
        <v>147</v>
      </c>
      <c r="AU406" s="231" t="s">
        <v>145</v>
      </c>
      <c r="AV406" s="13" t="s">
        <v>145</v>
      </c>
      <c r="AW406" s="13" t="s">
        <v>35</v>
      </c>
      <c r="AX406" s="13" t="s">
        <v>74</v>
      </c>
      <c r="AY406" s="231" t="s">
        <v>137</v>
      </c>
    </row>
    <row r="407" s="2" customFormat="1" ht="14.4" customHeight="1">
      <c r="A407" s="39"/>
      <c r="B407" s="40"/>
      <c r="C407" s="242" t="s">
        <v>705</v>
      </c>
      <c r="D407" s="242" t="s">
        <v>265</v>
      </c>
      <c r="E407" s="243" t="s">
        <v>706</v>
      </c>
      <c r="F407" s="244" t="s">
        <v>707</v>
      </c>
      <c r="G407" s="245" t="s">
        <v>143</v>
      </c>
      <c r="H407" s="246">
        <v>1</v>
      </c>
      <c r="I407" s="247"/>
      <c r="J407" s="248">
        <f>ROUND(I407*H407,2)</f>
        <v>0</v>
      </c>
      <c r="K407" s="249"/>
      <c r="L407" s="250"/>
      <c r="M407" s="251" t="s">
        <v>28</v>
      </c>
      <c r="N407" s="252" t="s">
        <v>46</v>
      </c>
      <c r="O407" s="85"/>
      <c r="P407" s="216">
        <f>O407*H407</f>
        <v>0</v>
      </c>
      <c r="Q407" s="216">
        <v>0.00014999999999999999</v>
      </c>
      <c r="R407" s="216">
        <f>Q407*H407</f>
        <v>0.00014999999999999999</v>
      </c>
      <c r="S407" s="216">
        <v>0</v>
      </c>
      <c r="T407" s="217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18" t="s">
        <v>340</v>
      </c>
      <c r="AT407" s="218" t="s">
        <v>265</v>
      </c>
      <c r="AU407" s="218" t="s">
        <v>145</v>
      </c>
      <c r="AY407" s="18" t="s">
        <v>137</v>
      </c>
      <c r="BE407" s="219">
        <f>IF(N407="základní",J407,0)</f>
        <v>0</v>
      </c>
      <c r="BF407" s="219">
        <f>IF(N407="snížená",J407,0)</f>
        <v>0</v>
      </c>
      <c r="BG407" s="219">
        <f>IF(N407="zákl. přenesená",J407,0)</f>
        <v>0</v>
      </c>
      <c r="BH407" s="219">
        <f>IF(N407="sníž. přenesená",J407,0)</f>
        <v>0</v>
      </c>
      <c r="BI407" s="219">
        <f>IF(N407="nulová",J407,0)</f>
        <v>0</v>
      </c>
      <c r="BJ407" s="18" t="s">
        <v>145</v>
      </c>
      <c r="BK407" s="219">
        <f>ROUND(I407*H407,2)</f>
        <v>0</v>
      </c>
      <c r="BL407" s="18" t="s">
        <v>251</v>
      </c>
      <c r="BM407" s="218" t="s">
        <v>708</v>
      </c>
    </row>
    <row r="408" s="13" customFormat="1">
      <c r="A408" s="13"/>
      <c r="B408" s="220"/>
      <c r="C408" s="221"/>
      <c r="D408" s="222" t="s">
        <v>147</v>
      </c>
      <c r="E408" s="223" t="s">
        <v>28</v>
      </c>
      <c r="F408" s="224" t="s">
        <v>148</v>
      </c>
      <c r="G408" s="221"/>
      <c r="H408" s="225">
        <v>1</v>
      </c>
      <c r="I408" s="226"/>
      <c r="J408" s="221"/>
      <c r="K408" s="221"/>
      <c r="L408" s="227"/>
      <c r="M408" s="228"/>
      <c r="N408" s="229"/>
      <c r="O408" s="229"/>
      <c r="P408" s="229"/>
      <c r="Q408" s="229"/>
      <c r="R408" s="229"/>
      <c r="S408" s="229"/>
      <c r="T408" s="230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1" t="s">
        <v>147</v>
      </c>
      <c r="AU408" s="231" t="s">
        <v>145</v>
      </c>
      <c r="AV408" s="13" t="s">
        <v>145</v>
      </c>
      <c r="AW408" s="13" t="s">
        <v>35</v>
      </c>
      <c r="AX408" s="13" t="s">
        <v>74</v>
      </c>
      <c r="AY408" s="231" t="s">
        <v>137</v>
      </c>
    </row>
    <row r="409" s="2" customFormat="1" ht="14.4" customHeight="1">
      <c r="A409" s="39"/>
      <c r="B409" s="40"/>
      <c r="C409" s="242" t="s">
        <v>709</v>
      </c>
      <c r="D409" s="242" t="s">
        <v>265</v>
      </c>
      <c r="E409" s="243" t="s">
        <v>710</v>
      </c>
      <c r="F409" s="244" t="s">
        <v>711</v>
      </c>
      <c r="G409" s="245" t="s">
        <v>143</v>
      </c>
      <c r="H409" s="246">
        <v>1</v>
      </c>
      <c r="I409" s="247"/>
      <c r="J409" s="248">
        <f>ROUND(I409*H409,2)</f>
        <v>0</v>
      </c>
      <c r="K409" s="249"/>
      <c r="L409" s="250"/>
      <c r="M409" s="251" t="s">
        <v>28</v>
      </c>
      <c r="N409" s="252" t="s">
        <v>46</v>
      </c>
      <c r="O409" s="85"/>
      <c r="P409" s="216">
        <f>O409*H409</f>
        <v>0</v>
      </c>
      <c r="Q409" s="216">
        <v>0.0022000000000000001</v>
      </c>
      <c r="R409" s="216">
        <f>Q409*H409</f>
        <v>0.0022000000000000001</v>
      </c>
      <c r="S409" s="216">
        <v>0</v>
      </c>
      <c r="T409" s="217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18" t="s">
        <v>340</v>
      </c>
      <c r="AT409" s="218" t="s">
        <v>265</v>
      </c>
      <c r="AU409" s="218" t="s">
        <v>145</v>
      </c>
      <c r="AY409" s="18" t="s">
        <v>137</v>
      </c>
      <c r="BE409" s="219">
        <f>IF(N409="základní",J409,0)</f>
        <v>0</v>
      </c>
      <c r="BF409" s="219">
        <f>IF(N409="snížená",J409,0)</f>
        <v>0</v>
      </c>
      <c r="BG409" s="219">
        <f>IF(N409="zákl. přenesená",J409,0)</f>
        <v>0</v>
      </c>
      <c r="BH409" s="219">
        <f>IF(N409="sníž. přenesená",J409,0)</f>
        <v>0</v>
      </c>
      <c r="BI409" s="219">
        <f>IF(N409="nulová",J409,0)</f>
        <v>0</v>
      </c>
      <c r="BJ409" s="18" t="s">
        <v>145</v>
      </c>
      <c r="BK409" s="219">
        <f>ROUND(I409*H409,2)</f>
        <v>0</v>
      </c>
      <c r="BL409" s="18" t="s">
        <v>251</v>
      </c>
      <c r="BM409" s="218" t="s">
        <v>712</v>
      </c>
    </row>
    <row r="410" s="13" customFormat="1">
      <c r="A410" s="13"/>
      <c r="B410" s="220"/>
      <c r="C410" s="221"/>
      <c r="D410" s="222" t="s">
        <v>147</v>
      </c>
      <c r="E410" s="223" t="s">
        <v>28</v>
      </c>
      <c r="F410" s="224" t="s">
        <v>148</v>
      </c>
      <c r="G410" s="221"/>
      <c r="H410" s="225">
        <v>1</v>
      </c>
      <c r="I410" s="226"/>
      <c r="J410" s="221"/>
      <c r="K410" s="221"/>
      <c r="L410" s="227"/>
      <c r="M410" s="228"/>
      <c r="N410" s="229"/>
      <c r="O410" s="229"/>
      <c r="P410" s="229"/>
      <c r="Q410" s="229"/>
      <c r="R410" s="229"/>
      <c r="S410" s="229"/>
      <c r="T410" s="23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1" t="s">
        <v>147</v>
      </c>
      <c r="AU410" s="231" t="s">
        <v>145</v>
      </c>
      <c r="AV410" s="13" t="s">
        <v>145</v>
      </c>
      <c r="AW410" s="13" t="s">
        <v>35</v>
      </c>
      <c r="AX410" s="13" t="s">
        <v>74</v>
      </c>
      <c r="AY410" s="231" t="s">
        <v>137</v>
      </c>
    </row>
    <row r="411" s="2" customFormat="1" ht="24.15" customHeight="1">
      <c r="A411" s="39"/>
      <c r="B411" s="40"/>
      <c r="C411" s="206" t="s">
        <v>713</v>
      </c>
      <c r="D411" s="206" t="s">
        <v>140</v>
      </c>
      <c r="E411" s="207" t="s">
        <v>714</v>
      </c>
      <c r="F411" s="208" t="s">
        <v>715</v>
      </c>
      <c r="G411" s="209" t="s">
        <v>155</v>
      </c>
      <c r="H411" s="210">
        <v>1.5760000000000001</v>
      </c>
      <c r="I411" s="211"/>
      <c r="J411" s="212">
        <f>ROUND(I411*H411,2)</f>
        <v>0</v>
      </c>
      <c r="K411" s="213"/>
      <c r="L411" s="45"/>
      <c r="M411" s="214" t="s">
        <v>28</v>
      </c>
      <c r="N411" s="215" t="s">
        <v>46</v>
      </c>
      <c r="O411" s="85"/>
      <c r="P411" s="216">
        <f>O411*H411</f>
        <v>0</v>
      </c>
      <c r="Q411" s="216">
        <v>0</v>
      </c>
      <c r="R411" s="216">
        <f>Q411*H411</f>
        <v>0</v>
      </c>
      <c r="S411" s="216">
        <v>0</v>
      </c>
      <c r="T411" s="217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18" t="s">
        <v>251</v>
      </c>
      <c r="AT411" s="218" t="s">
        <v>140</v>
      </c>
      <c r="AU411" s="218" t="s">
        <v>145</v>
      </c>
      <c r="AY411" s="18" t="s">
        <v>137</v>
      </c>
      <c r="BE411" s="219">
        <f>IF(N411="základní",J411,0)</f>
        <v>0</v>
      </c>
      <c r="BF411" s="219">
        <f>IF(N411="snížená",J411,0)</f>
        <v>0</v>
      </c>
      <c r="BG411" s="219">
        <f>IF(N411="zákl. přenesená",J411,0)</f>
        <v>0</v>
      </c>
      <c r="BH411" s="219">
        <f>IF(N411="sníž. přenesená",J411,0)</f>
        <v>0</v>
      </c>
      <c r="BI411" s="219">
        <f>IF(N411="nulová",J411,0)</f>
        <v>0</v>
      </c>
      <c r="BJ411" s="18" t="s">
        <v>145</v>
      </c>
      <c r="BK411" s="219">
        <f>ROUND(I411*H411,2)</f>
        <v>0</v>
      </c>
      <c r="BL411" s="18" t="s">
        <v>251</v>
      </c>
      <c r="BM411" s="218" t="s">
        <v>716</v>
      </c>
    </row>
    <row r="412" s="13" customFormat="1">
      <c r="A412" s="13"/>
      <c r="B412" s="220"/>
      <c r="C412" s="221"/>
      <c r="D412" s="222" t="s">
        <v>147</v>
      </c>
      <c r="E412" s="223" t="s">
        <v>28</v>
      </c>
      <c r="F412" s="224" t="s">
        <v>717</v>
      </c>
      <c r="G412" s="221"/>
      <c r="H412" s="225">
        <v>1.5760000000000001</v>
      </c>
      <c r="I412" s="226"/>
      <c r="J412" s="221"/>
      <c r="K412" s="221"/>
      <c r="L412" s="227"/>
      <c r="M412" s="228"/>
      <c r="N412" s="229"/>
      <c r="O412" s="229"/>
      <c r="P412" s="229"/>
      <c r="Q412" s="229"/>
      <c r="R412" s="229"/>
      <c r="S412" s="229"/>
      <c r="T412" s="230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1" t="s">
        <v>147</v>
      </c>
      <c r="AU412" s="231" t="s">
        <v>145</v>
      </c>
      <c r="AV412" s="13" t="s">
        <v>145</v>
      </c>
      <c r="AW412" s="13" t="s">
        <v>35</v>
      </c>
      <c r="AX412" s="13" t="s">
        <v>74</v>
      </c>
      <c r="AY412" s="231" t="s">
        <v>137</v>
      </c>
    </row>
    <row r="413" s="2" customFormat="1" ht="14.4" customHeight="1">
      <c r="A413" s="39"/>
      <c r="B413" s="40"/>
      <c r="C413" s="206" t="s">
        <v>718</v>
      </c>
      <c r="D413" s="206" t="s">
        <v>140</v>
      </c>
      <c r="E413" s="207" t="s">
        <v>719</v>
      </c>
      <c r="F413" s="208" t="s">
        <v>720</v>
      </c>
      <c r="G413" s="209" t="s">
        <v>143</v>
      </c>
      <c r="H413" s="210">
        <v>1</v>
      </c>
      <c r="I413" s="211"/>
      <c r="J413" s="212">
        <f>ROUND(I413*H413,2)</f>
        <v>0</v>
      </c>
      <c r="K413" s="213"/>
      <c r="L413" s="45"/>
      <c r="M413" s="214" t="s">
        <v>28</v>
      </c>
      <c r="N413" s="215" t="s">
        <v>46</v>
      </c>
      <c r="O413" s="85"/>
      <c r="P413" s="216">
        <f>O413*H413</f>
        <v>0</v>
      </c>
      <c r="Q413" s="216">
        <v>0</v>
      </c>
      <c r="R413" s="216">
        <f>Q413*H413</f>
        <v>0</v>
      </c>
      <c r="S413" s="216">
        <v>0.00069999999999999999</v>
      </c>
      <c r="T413" s="217">
        <f>S413*H413</f>
        <v>0.00069999999999999999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8" t="s">
        <v>251</v>
      </c>
      <c r="AT413" s="218" t="s">
        <v>140</v>
      </c>
      <c r="AU413" s="218" t="s">
        <v>145</v>
      </c>
      <c r="AY413" s="18" t="s">
        <v>137</v>
      </c>
      <c r="BE413" s="219">
        <f>IF(N413="základní",J413,0)</f>
        <v>0</v>
      </c>
      <c r="BF413" s="219">
        <f>IF(N413="snížená",J413,0)</f>
        <v>0</v>
      </c>
      <c r="BG413" s="219">
        <f>IF(N413="zákl. přenesená",J413,0)</f>
        <v>0</v>
      </c>
      <c r="BH413" s="219">
        <f>IF(N413="sníž. přenesená",J413,0)</f>
        <v>0</v>
      </c>
      <c r="BI413" s="219">
        <f>IF(N413="nulová",J413,0)</f>
        <v>0</v>
      </c>
      <c r="BJ413" s="18" t="s">
        <v>145</v>
      </c>
      <c r="BK413" s="219">
        <f>ROUND(I413*H413,2)</f>
        <v>0</v>
      </c>
      <c r="BL413" s="18" t="s">
        <v>251</v>
      </c>
      <c r="BM413" s="218" t="s">
        <v>721</v>
      </c>
    </row>
    <row r="414" s="13" customFormat="1">
      <c r="A414" s="13"/>
      <c r="B414" s="220"/>
      <c r="C414" s="221"/>
      <c r="D414" s="222" t="s">
        <v>147</v>
      </c>
      <c r="E414" s="223" t="s">
        <v>28</v>
      </c>
      <c r="F414" s="224" t="s">
        <v>442</v>
      </c>
      <c r="G414" s="221"/>
      <c r="H414" s="225">
        <v>1</v>
      </c>
      <c r="I414" s="226"/>
      <c r="J414" s="221"/>
      <c r="K414" s="221"/>
      <c r="L414" s="227"/>
      <c r="M414" s="228"/>
      <c r="N414" s="229"/>
      <c r="O414" s="229"/>
      <c r="P414" s="229"/>
      <c r="Q414" s="229"/>
      <c r="R414" s="229"/>
      <c r="S414" s="229"/>
      <c r="T414" s="230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1" t="s">
        <v>147</v>
      </c>
      <c r="AU414" s="231" t="s">
        <v>145</v>
      </c>
      <c r="AV414" s="13" t="s">
        <v>145</v>
      </c>
      <c r="AW414" s="13" t="s">
        <v>35</v>
      </c>
      <c r="AX414" s="13" t="s">
        <v>74</v>
      </c>
      <c r="AY414" s="231" t="s">
        <v>137</v>
      </c>
    </row>
    <row r="415" s="2" customFormat="1" ht="24.15" customHeight="1">
      <c r="A415" s="39"/>
      <c r="B415" s="40"/>
      <c r="C415" s="206" t="s">
        <v>722</v>
      </c>
      <c r="D415" s="206" t="s">
        <v>140</v>
      </c>
      <c r="E415" s="207" t="s">
        <v>723</v>
      </c>
      <c r="F415" s="208" t="s">
        <v>724</v>
      </c>
      <c r="G415" s="209" t="s">
        <v>172</v>
      </c>
      <c r="H415" s="210">
        <v>24</v>
      </c>
      <c r="I415" s="211"/>
      <c r="J415" s="212">
        <f>ROUND(I415*H415,2)</f>
        <v>0</v>
      </c>
      <c r="K415" s="213"/>
      <c r="L415" s="45"/>
      <c r="M415" s="214" t="s">
        <v>28</v>
      </c>
      <c r="N415" s="215" t="s">
        <v>46</v>
      </c>
      <c r="O415" s="85"/>
      <c r="P415" s="216">
        <f>O415*H415</f>
        <v>0</v>
      </c>
      <c r="Q415" s="216">
        <v>0</v>
      </c>
      <c r="R415" s="216">
        <f>Q415*H415</f>
        <v>0</v>
      </c>
      <c r="S415" s="216">
        <v>0</v>
      </c>
      <c r="T415" s="217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18" t="s">
        <v>251</v>
      </c>
      <c r="AT415" s="218" t="s">
        <v>140</v>
      </c>
      <c r="AU415" s="218" t="s">
        <v>145</v>
      </c>
      <c r="AY415" s="18" t="s">
        <v>137</v>
      </c>
      <c r="BE415" s="219">
        <f>IF(N415="základní",J415,0)</f>
        <v>0</v>
      </c>
      <c r="BF415" s="219">
        <f>IF(N415="snížená",J415,0)</f>
        <v>0</v>
      </c>
      <c r="BG415" s="219">
        <f>IF(N415="zákl. přenesená",J415,0)</f>
        <v>0</v>
      </c>
      <c r="BH415" s="219">
        <f>IF(N415="sníž. přenesená",J415,0)</f>
        <v>0</v>
      </c>
      <c r="BI415" s="219">
        <f>IF(N415="nulová",J415,0)</f>
        <v>0</v>
      </c>
      <c r="BJ415" s="18" t="s">
        <v>145</v>
      </c>
      <c r="BK415" s="219">
        <f>ROUND(I415*H415,2)</f>
        <v>0</v>
      </c>
      <c r="BL415" s="18" t="s">
        <v>251</v>
      </c>
      <c r="BM415" s="218" t="s">
        <v>725</v>
      </c>
    </row>
    <row r="416" s="14" customFormat="1">
      <c r="A416" s="14"/>
      <c r="B416" s="232"/>
      <c r="C416" s="233"/>
      <c r="D416" s="222" t="s">
        <v>147</v>
      </c>
      <c r="E416" s="234" t="s">
        <v>28</v>
      </c>
      <c r="F416" s="235" t="s">
        <v>651</v>
      </c>
      <c r="G416" s="233"/>
      <c r="H416" s="234" t="s">
        <v>28</v>
      </c>
      <c r="I416" s="236"/>
      <c r="J416" s="233"/>
      <c r="K416" s="233"/>
      <c r="L416" s="237"/>
      <c r="M416" s="238"/>
      <c r="N416" s="239"/>
      <c r="O416" s="239"/>
      <c r="P416" s="239"/>
      <c r="Q416" s="239"/>
      <c r="R416" s="239"/>
      <c r="S416" s="239"/>
      <c r="T416" s="240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1" t="s">
        <v>147</v>
      </c>
      <c r="AU416" s="241" t="s">
        <v>145</v>
      </c>
      <c r="AV416" s="14" t="s">
        <v>82</v>
      </c>
      <c r="AW416" s="14" t="s">
        <v>35</v>
      </c>
      <c r="AX416" s="14" t="s">
        <v>74</v>
      </c>
      <c r="AY416" s="241" t="s">
        <v>137</v>
      </c>
    </row>
    <row r="417" s="13" customFormat="1">
      <c r="A417" s="13"/>
      <c r="B417" s="220"/>
      <c r="C417" s="221"/>
      <c r="D417" s="222" t="s">
        <v>147</v>
      </c>
      <c r="E417" s="223" t="s">
        <v>28</v>
      </c>
      <c r="F417" s="224" t="s">
        <v>691</v>
      </c>
      <c r="G417" s="221"/>
      <c r="H417" s="225">
        <v>10.800000000000001</v>
      </c>
      <c r="I417" s="226"/>
      <c r="J417" s="221"/>
      <c r="K417" s="221"/>
      <c r="L417" s="227"/>
      <c r="M417" s="228"/>
      <c r="N417" s="229"/>
      <c r="O417" s="229"/>
      <c r="P417" s="229"/>
      <c r="Q417" s="229"/>
      <c r="R417" s="229"/>
      <c r="S417" s="229"/>
      <c r="T417" s="23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1" t="s">
        <v>147</v>
      </c>
      <c r="AU417" s="231" t="s">
        <v>145</v>
      </c>
      <c r="AV417" s="13" t="s">
        <v>145</v>
      </c>
      <c r="AW417" s="13" t="s">
        <v>35</v>
      </c>
      <c r="AX417" s="13" t="s">
        <v>74</v>
      </c>
      <c r="AY417" s="231" t="s">
        <v>137</v>
      </c>
    </row>
    <row r="418" s="13" customFormat="1">
      <c r="A418" s="13"/>
      <c r="B418" s="220"/>
      <c r="C418" s="221"/>
      <c r="D418" s="222" t="s">
        <v>147</v>
      </c>
      <c r="E418" s="223" t="s">
        <v>28</v>
      </c>
      <c r="F418" s="224" t="s">
        <v>726</v>
      </c>
      <c r="G418" s="221"/>
      <c r="H418" s="225">
        <v>13.199999999999999</v>
      </c>
      <c r="I418" s="226"/>
      <c r="J418" s="221"/>
      <c r="K418" s="221"/>
      <c r="L418" s="227"/>
      <c r="M418" s="228"/>
      <c r="N418" s="229"/>
      <c r="O418" s="229"/>
      <c r="P418" s="229"/>
      <c r="Q418" s="229"/>
      <c r="R418" s="229"/>
      <c r="S418" s="229"/>
      <c r="T418" s="23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1" t="s">
        <v>147</v>
      </c>
      <c r="AU418" s="231" t="s">
        <v>145</v>
      </c>
      <c r="AV418" s="13" t="s">
        <v>145</v>
      </c>
      <c r="AW418" s="13" t="s">
        <v>35</v>
      </c>
      <c r="AX418" s="13" t="s">
        <v>74</v>
      </c>
      <c r="AY418" s="231" t="s">
        <v>137</v>
      </c>
    </row>
    <row r="419" s="2" customFormat="1" ht="14.4" customHeight="1">
      <c r="A419" s="39"/>
      <c r="B419" s="40"/>
      <c r="C419" s="242" t="s">
        <v>727</v>
      </c>
      <c r="D419" s="242" t="s">
        <v>265</v>
      </c>
      <c r="E419" s="243" t="s">
        <v>728</v>
      </c>
      <c r="F419" s="244" t="s">
        <v>729</v>
      </c>
      <c r="G419" s="245" t="s">
        <v>143</v>
      </c>
      <c r="H419" s="246">
        <v>6</v>
      </c>
      <c r="I419" s="247"/>
      <c r="J419" s="248">
        <f>ROUND(I419*H419,2)</f>
        <v>0</v>
      </c>
      <c r="K419" s="249"/>
      <c r="L419" s="250"/>
      <c r="M419" s="251" t="s">
        <v>28</v>
      </c>
      <c r="N419" s="252" t="s">
        <v>46</v>
      </c>
      <c r="O419" s="85"/>
      <c r="P419" s="216">
        <f>O419*H419</f>
        <v>0</v>
      </c>
      <c r="Q419" s="216">
        <v>0.00010000000000000001</v>
      </c>
      <c r="R419" s="216">
        <f>Q419*H419</f>
        <v>0.00060000000000000006</v>
      </c>
      <c r="S419" s="216">
        <v>0</v>
      </c>
      <c r="T419" s="217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18" t="s">
        <v>340</v>
      </c>
      <c r="AT419" s="218" t="s">
        <v>265</v>
      </c>
      <c r="AU419" s="218" t="s">
        <v>145</v>
      </c>
      <c r="AY419" s="18" t="s">
        <v>137</v>
      </c>
      <c r="BE419" s="219">
        <f>IF(N419="základní",J419,0)</f>
        <v>0</v>
      </c>
      <c r="BF419" s="219">
        <f>IF(N419="snížená",J419,0)</f>
        <v>0</v>
      </c>
      <c r="BG419" s="219">
        <f>IF(N419="zákl. přenesená",J419,0)</f>
        <v>0</v>
      </c>
      <c r="BH419" s="219">
        <f>IF(N419="sníž. přenesená",J419,0)</f>
        <v>0</v>
      </c>
      <c r="BI419" s="219">
        <f>IF(N419="nulová",J419,0)</f>
        <v>0</v>
      </c>
      <c r="BJ419" s="18" t="s">
        <v>145</v>
      </c>
      <c r="BK419" s="219">
        <f>ROUND(I419*H419,2)</f>
        <v>0</v>
      </c>
      <c r="BL419" s="18" t="s">
        <v>251</v>
      </c>
      <c r="BM419" s="218" t="s">
        <v>730</v>
      </c>
    </row>
    <row r="420" s="13" customFormat="1">
      <c r="A420" s="13"/>
      <c r="B420" s="220"/>
      <c r="C420" s="221"/>
      <c r="D420" s="222" t="s">
        <v>147</v>
      </c>
      <c r="E420" s="221"/>
      <c r="F420" s="224" t="s">
        <v>731</v>
      </c>
      <c r="G420" s="221"/>
      <c r="H420" s="225">
        <v>6</v>
      </c>
      <c r="I420" s="226"/>
      <c r="J420" s="221"/>
      <c r="K420" s="221"/>
      <c r="L420" s="227"/>
      <c r="M420" s="228"/>
      <c r="N420" s="229"/>
      <c r="O420" s="229"/>
      <c r="P420" s="229"/>
      <c r="Q420" s="229"/>
      <c r="R420" s="229"/>
      <c r="S420" s="229"/>
      <c r="T420" s="23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1" t="s">
        <v>147</v>
      </c>
      <c r="AU420" s="231" t="s">
        <v>145</v>
      </c>
      <c r="AV420" s="13" t="s">
        <v>145</v>
      </c>
      <c r="AW420" s="13" t="s">
        <v>4</v>
      </c>
      <c r="AX420" s="13" t="s">
        <v>82</v>
      </c>
      <c r="AY420" s="231" t="s">
        <v>137</v>
      </c>
    </row>
    <row r="421" s="2" customFormat="1" ht="49.05" customHeight="1">
      <c r="A421" s="39"/>
      <c r="B421" s="40"/>
      <c r="C421" s="206" t="s">
        <v>732</v>
      </c>
      <c r="D421" s="206" t="s">
        <v>140</v>
      </c>
      <c r="E421" s="207" t="s">
        <v>733</v>
      </c>
      <c r="F421" s="208" t="s">
        <v>734</v>
      </c>
      <c r="G421" s="209" t="s">
        <v>200</v>
      </c>
      <c r="H421" s="210">
        <v>0.318</v>
      </c>
      <c r="I421" s="211"/>
      <c r="J421" s="212">
        <f>ROUND(I421*H421,2)</f>
        <v>0</v>
      </c>
      <c r="K421" s="213"/>
      <c r="L421" s="45"/>
      <c r="M421" s="214" t="s">
        <v>28</v>
      </c>
      <c r="N421" s="215" t="s">
        <v>46</v>
      </c>
      <c r="O421" s="85"/>
      <c r="P421" s="216">
        <f>O421*H421</f>
        <v>0</v>
      </c>
      <c r="Q421" s="216">
        <v>0</v>
      </c>
      <c r="R421" s="216">
        <f>Q421*H421</f>
        <v>0</v>
      </c>
      <c r="S421" s="216">
        <v>0</v>
      </c>
      <c r="T421" s="217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18" t="s">
        <v>251</v>
      </c>
      <c r="AT421" s="218" t="s">
        <v>140</v>
      </c>
      <c r="AU421" s="218" t="s">
        <v>145</v>
      </c>
      <c r="AY421" s="18" t="s">
        <v>137</v>
      </c>
      <c r="BE421" s="219">
        <f>IF(N421="základní",J421,0)</f>
        <v>0</v>
      </c>
      <c r="BF421" s="219">
        <f>IF(N421="snížená",J421,0)</f>
        <v>0</v>
      </c>
      <c r="BG421" s="219">
        <f>IF(N421="zákl. přenesená",J421,0)</f>
        <v>0</v>
      </c>
      <c r="BH421" s="219">
        <f>IF(N421="sníž. přenesená",J421,0)</f>
        <v>0</v>
      </c>
      <c r="BI421" s="219">
        <f>IF(N421="nulová",J421,0)</f>
        <v>0</v>
      </c>
      <c r="BJ421" s="18" t="s">
        <v>145</v>
      </c>
      <c r="BK421" s="219">
        <f>ROUND(I421*H421,2)</f>
        <v>0</v>
      </c>
      <c r="BL421" s="18" t="s">
        <v>251</v>
      </c>
      <c r="BM421" s="218" t="s">
        <v>735</v>
      </c>
    </row>
    <row r="422" s="2" customFormat="1" ht="49.05" customHeight="1">
      <c r="A422" s="39"/>
      <c r="B422" s="40"/>
      <c r="C422" s="206" t="s">
        <v>736</v>
      </c>
      <c r="D422" s="206" t="s">
        <v>140</v>
      </c>
      <c r="E422" s="207" t="s">
        <v>737</v>
      </c>
      <c r="F422" s="208" t="s">
        <v>738</v>
      </c>
      <c r="G422" s="209" t="s">
        <v>200</v>
      </c>
      <c r="H422" s="210">
        <v>0.318</v>
      </c>
      <c r="I422" s="211"/>
      <c r="J422" s="212">
        <f>ROUND(I422*H422,2)</f>
        <v>0</v>
      </c>
      <c r="K422" s="213"/>
      <c r="L422" s="45"/>
      <c r="M422" s="214" t="s">
        <v>28</v>
      </c>
      <c r="N422" s="215" t="s">
        <v>46</v>
      </c>
      <c r="O422" s="85"/>
      <c r="P422" s="216">
        <f>O422*H422</f>
        <v>0</v>
      </c>
      <c r="Q422" s="216">
        <v>0</v>
      </c>
      <c r="R422" s="216">
        <f>Q422*H422</f>
        <v>0</v>
      </c>
      <c r="S422" s="216">
        <v>0</v>
      </c>
      <c r="T422" s="217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18" t="s">
        <v>251</v>
      </c>
      <c r="AT422" s="218" t="s">
        <v>140</v>
      </c>
      <c r="AU422" s="218" t="s">
        <v>145</v>
      </c>
      <c r="AY422" s="18" t="s">
        <v>137</v>
      </c>
      <c r="BE422" s="219">
        <f>IF(N422="základní",J422,0)</f>
        <v>0</v>
      </c>
      <c r="BF422" s="219">
        <f>IF(N422="snížená",J422,0)</f>
        <v>0</v>
      </c>
      <c r="BG422" s="219">
        <f>IF(N422="zákl. přenesená",J422,0)</f>
        <v>0</v>
      </c>
      <c r="BH422" s="219">
        <f>IF(N422="sníž. přenesená",J422,0)</f>
        <v>0</v>
      </c>
      <c r="BI422" s="219">
        <f>IF(N422="nulová",J422,0)</f>
        <v>0</v>
      </c>
      <c r="BJ422" s="18" t="s">
        <v>145</v>
      </c>
      <c r="BK422" s="219">
        <f>ROUND(I422*H422,2)</f>
        <v>0</v>
      </c>
      <c r="BL422" s="18" t="s">
        <v>251</v>
      </c>
      <c r="BM422" s="218" t="s">
        <v>739</v>
      </c>
    </row>
    <row r="423" s="12" customFormat="1" ht="22.8" customHeight="1">
      <c r="A423" s="12"/>
      <c r="B423" s="190"/>
      <c r="C423" s="191"/>
      <c r="D423" s="192" t="s">
        <v>73</v>
      </c>
      <c r="E423" s="204" t="s">
        <v>740</v>
      </c>
      <c r="F423" s="204" t="s">
        <v>741</v>
      </c>
      <c r="G423" s="191"/>
      <c r="H423" s="191"/>
      <c r="I423" s="194"/>
      <c r="J423" s="205">
        <f>BK423</f>
        <v>0</v>
      </c>
      <c r="K423" s="191"/>
      <c r="L423" s="196"/>
      <c r="M423" s="197"/>
      <c r="N423" s="198"/>
      <c r="O423" s="198"/>
      <c r="P423" s="199">
        <f>SUM(P424:P480)</f>
        <v>0</v>
      </c>
      <c r="Q423" s="198"/>
      <c r="R423" s="199">
        <f>SUM(R424:R480)</f>
        <v>0.23644436252949999</v>
      </c>
      <c r="S423" s="198"/>
      <c r="T423" s="200">
        <f>SUM(T424:T480)</f>
        <v>0.21665200000000004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01" t="s">
        <v>145</v>
      </c>
      <c r="AT423" s="202" t="s">
        <v>73</v>
      </c>
      <c r="AU423" s="202" t="s">
        <v>82</v>
      </c>
      <c r="AY423" s="201" t="s">
        <v>137</v>
      </c>
      <c r="BK423" s="203">
        <f>SUM(BK424:BK480)</f>
        <v>0</v>
      </c>
    </row>
    <row r="424" s="2" customFormat="1" ht="14.4" customHeight="1">
      <c r="A424" s="39"/>
      <c r="B424" s="40"/>
      <c r="C424" s="206" t="s">
        <v>742</v>
      </c>
      <c r="D424" s="206" t="s">
        <v>140</v>
      </c>
      <c r="E424" s="207" t="s">
        <v>743</v>
      </c>
      <c r="F424" s="208" t="s">
        <v>744</v>
      </c>
      <c r="G424" s="209" t="s">
        <v>155</v>
      </c>
      <c r="H424" s="210">
        <v>4.7619999999999996</v>
      </c>
      <c r="I424" s="211"/>
      <c r="J424" s="212">
        <f>ROUND(I424*H424,2)</f>
        <v>0</v>
      </c>
      <c r="K424" s="213"/>
      <c r="L424" s="45"/>
      <c r="M424" s="214" t="s">
        <v>28</v>
      </c>
      <c r="N424" s="215" t="s">
        <v>46</v>
      </c>
      <c r="O424" s="85"/>
      <c r="P424" s="216">
        <f>O424*H424</f>
        <v>0</v>
      </c>
      <c r="Q424" s="216">
        <v>0</v>
      </c>
      <c r="R424" s="216">
        <f>Q424*H424</f>
        <v>0</v>
      </c>
      <c r="S424" s="216">
        <v>0.0040000000000000001</v>
      </c>
      <c r="T424" s="217">
        <f>S424*H424</f>
        <v>0.019047999999999999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18" t="s">
        <v>251</v>
      </c>
      <c r="AT424" s="218" t="s">
        <v>140</v>
      </c>
      <c r="AU424" s="218" t="s">
        <v>145</v>
      </c>
      <c r="AY424" s="18" t="s">
        <v>137</v>
      </c>
      <c r="BE424" s="219">
        <f>IF(N424="základní",J424,0)</f>
        <v>0</v>
      </c>
      <c r="BF424" s="219">
        <f>IF(N424="snížená",J424,0)</f>
        <v>0</v>
      </c>
      <c r="BG424" s="219">
        <f>IF(N424="zákl. přenesená",J424,0)</f>
        <v>0</v>
      </c>
      <c r="BH424" s="219">
        <f>IF(N424="sníž. přenesená",J424,0)</f>
        <v>0</v>
      </c>
      <c r="BI424" s="219">
        <f>IF(N424="nulová",J424,0)</f>
        <v>0</v>
      </c>
      <c r="BJ424" s="18" t="s">
        <v>145</v>
      </c>
      <c r="BK424" s="219">
        <f>ROUND(I424*H424,2)</f>
        <v>0</v>
      </c>
      <c r="BL424" s="18" t="s">
        <v>251</v>
      </c>
      <c r="BM424" s="218" t="s">
        <v>745</v>
      </c>
    </row>
    <row r="425" s="13" customFormat="1">
      <c r="A425" s="13"/>
      <c r="B425" s="220"/>
      <c r="C425" s="221"/>
      <c r="D425" s="222" t="s">
        <v>147</v>
      </c>
      <c r="E425" s="223" t="s">
        <v>28</v>
      </c>
      <c r="F425" s="224" t="s">
        <v>746</v>
      </c>
      <c r="G425" s="221"/>
      <c r="H425" s="225">
        <v>4.7619999999999996</v>
      </c>
      <c r="I425" s="226"/>
      <c r="J425" s="221"/>
      <c r="K425" s="221"/>
      <c r="L425" s="227"/>
      <c r="M425" s="228"/>
      <c r="N425" s="229"/>
      <c r="O425" s="229"/>
      <c r="P425" s="229"/>
      <c r="Q425" s="229"/>
      <c r="R425" s="229"/>
      <c r="S425" s="229"/>
      <c r="T425" s="23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1" t="s">
        <v>147</v>
      </c>
      <c r="AU425" s="231" t="s">
        <v>145</v>
      </c>
      <c r="AV425" s="13" t="s">
        <v>145</v>
      </c>
      <c r="AW425" s="13" t="s">
        <v>35</v>
      </c>
      <c r="AX425" s="13" t="s">
        <v>74</v>
      </c>
      <c r="AY425" s="231" t="s">
        <v>137</v>
      </c>
    </row>
    <row r="426" s="2" customFormat="1" ht="24.15" customHeight="1">
      <c r="A426" s="39"/>
      <c r="B426" s="40"/>
      <c r="C426" s="206" t="s">
        <v>747</v>
      </c>
      <c r="D426" s="206" t="s">
        <v>140</v>
      </c>
      <c r="E426" s="207" t="s">
        <v>748</v>
      </c>
      <c r="F426" s="208" t="s">
        <v>749</v>
      </c>
      <c r="G426" s="209" t="s">
        <v>155</v>
      </c>
      <c r="H426" s="210">
        <v>4.0739999999999998</v>
      </c>
      <c r="I426" s="211"/>
      <c r="J426" s="212">
        <f>ROUND(I426*H426,2)</f>
        <v>0</v>
      </c>
      <c r="K426" s="213"/>
      <c r="L426" s="45"/>
      <c r="M426" s="214" t="s">
        <v>28</v>
      </c>
      <c r="N426" s="215" t="s">
        <v>46</v>
      </c>
      <c r="O426" s="85"/>
      <c r="P426" s="216">
        <f>O426*H426</f>
        <v>0</v>
      </c>
      <c r="Q426" s="216">
        <v>3.3008E-05</v>
      </c>
      <c r="R426" s="216">
        <f>Q426*H426</f>
        <v>0.00013447459200000001</v>
      </c>
      <c r="S426" s="216">
        <v>0</v>
      </c>
      <c r="T426" s="217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8" t="s">
        <v>251</v>
      </c>
      <c r="AT426" s="218" t="s">
        <v>140</v>
      </c>
      <c r="AU426" s="218" t="s">
        <v>145</v>
      </c>
      <c r="AY426" s="18" t="s">
        <v>137</v>
      </c>
      <c r="BE426" s="219">
        <f>IF(N426="základní",J426,0)</f>
        <v>0</v>
      </c>
      <c r="BF426" s="219">
        <f>IF(N426="snížená",J426,0)</f>
        <v>0</v>
      </c>
      <c r="BG426" s="219">
        <f>IF(N426="zákl. přenesená",J426,0)</f>
        <v>0</v>
      </c>
      <c r="BH426" s="219">
        <f>IF(N426="sníž. přenesená",J426,0)</f>
        <v>0</v>
      </c>
      <c r="BI426" s="219">
        <f>IF(N426="nulová",J426,0)</f>
        <v>0</v>
      </c>
      <c r="BJ426" s="18" t="s">
        <v>145</v>
      </c>
      <c r="BK426" s="219">
        <f>ROUND(I426*H426,2)</f>
        <v>0</v>
      </c>
      <c r="BL426" s="18" t="s">
        <v>251</v>
      </c>
      <c r="BM426" s="218" t="s">
        <v>750</v>
      </c>
    </row>
    <row r="427" s="14" customFormat="1">
      <c r="A427" s="14"/>
      <c r="B427" s="232"/>
      <c r="C427" s="233"/>
      <c r="D427" s="222" t="s">
        <v>147</v>
      </c>
      <c r="E427" s="234" t="s">
        <v>28</v>
      </c>
      <c r="F427" s="235" t="s">
        <v>751</v>
      </c>
      <c r="G427" s="233"/>
      <c r="H427" s="234" t="s">
        <v>28</v>
      </c>
      <c r="I427" s="236"/>
      <c r="J427" s="233"/>
      <c r="K427" s="233"/>
      <c r="L427" s="237"/>
      <c r="M427" s="238"/>
      <c r="N427" s="239"/>
      <c r="O427" s="239"/>
      <c r="P427" s="239"/>
      <c r="Q427" s="239"/>
      <c r="R427" s="239"/>
      <c r="S427" s="239"/>
      <c r="T427" s="24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1" t="s">
        <v>147</v>
      </c>
      <c r="AU427" s="241" t="s">
        <v>145</v>
      </c>
      <c r="AV427" s="14" t="s">
        <v>82</v>
      </c>
      <c r="AW427" s="14" t="s">
        <v>35</v>
      </c>
      <c r="AX427" s="14" t="s">
        <v>74</v>
      </c>
      <c r="AY427" s="241" t="s">
        <v>137</v>
      </c>
    </row>
    <row r="428" s="13" customFormat="1">
      <c r="A428" s="13"/>
      <c r="B428" s="220"/>
      <c r="C428" s="221"/>
      <c r="D428" s="222" t="s">
        <v>147</v>
      </c>
      <c r="E428" s="223" t="s">
        <v>28</v>
      </c>
      <c r="F428" s="224" t="s">
        <v>752</v>
      </c>
      <c r="G428" s="221"/>
      <c r="H428" s="225">
        <v>4.0739999999999998</v>
      </c>
      <c r="I428" s="226"/>
      <c r="J428" s="221"/>
      <c r="K428" s="221"/>
      <c r="L428" s="227"/>
      <c r="M428" s="228"/>
      <c r="N428" s="229"/>
      <c r="O428" s="229"/>
      <c r="P428" s="229"/>
      <c r="Q428" s="229"/>
      <c r="R428" s="229"/>
      <c r="S428" s="229"/>
      <c r="T428" s="23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1" t="s">
        <v>147</v>
      </c>
      <c r="AU428" s="231" t="s">
        <v>145</v>
      </c>
      <c r="AV428" s="13" t="s">
        <v>145</v>
      </c>
      <c r="AW428" s="13" t="s">
        <v>35</v>
      </c>
      <c r="AX428" s="13" t="s">
        <v>74</v>
      </c>
      <c r="AY428" s="231" t="s">
        <v>137</v>
      </c>
    </row>
    <row r="429" s="2" customFormat="1" ht="14.4" customHeight="1">
      <c r="A429" s="39"/>
      <c r="B429" s="40"/>
      <c r="C429" s="206" t="s">
        <v>753</v>
      </c>
      <c r="D429" s="206" t="s">
        <v>140</v>
      </c>
      <c r="E429" s="207" t="s">
        <v>754</v>
      </c>
      <c r="F429" s="208" t="s">
        <v>755</v>
      </c>
      <c r="G429" s="209" t="s">
        <v>143</v>
      </c>
      <c r="H429" s="210">
        <v>1</v>
      </c>
      <c r="I429" s="211"/>
      <c r="J429" s="212">
        <f>ROUND(I429*H429,2)</f>
        <v>0</v>
      </c>
      <c r="K429" s="213"/>
      <c r="L429" s="45"/>
      <c r="M429" s="214" t="s">
        <v>28</v>
      </c>
      <c r="N429" s="215" t="s">
        <v>46</v>
      </c>
      <c r="O429" s="85"/>
      <c r="P429" s="216">
        <f>O429*H429</f>
        <v>0</v>
      </c>
      <c r="Q429" s="216">
        <v>3.9999999999999998E-07</v>
      </c>
      <c r="R429" s="216">
        <f>Q429*H429</f>
        <v>3.9999999999999998E-07</v>
      </c>
      <c r="S429" s="216">
        <v>0.001</v>
      </c>
      <c r="T429" s="217">
        <f>S429*H429</f>
        <v>0.001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18" t="s">
        <v>251</v>
      </c>
      <c r="AT429" s="218" t="s">
        <v>140</v>
      </c>
      <c r="AU429" s="218" t="s">
        <v>145</v>
      </c>
      <c r="AY429" s="18" t="s">
        <v>137</v>
      </c>
      <c r="BE429" s="219">
        <f>IF(N429="základní",J429,0)</f>
        <v>0</v>
      </c>
      <c r="BF429" s="219">
        <f>IF(N429="snížená",J429,0)</f>
        <v>0</v>
      </c>
      <c r="BG429" s="219">
        <f>IF(N429="zákl. přenesená",J429,0)</f>
        <v>0</v>
      </c>
      <c r="BH429" s="219">
        <f>IF(N429="sníž. přenesená",J429,0)</f>
        <v>0</v>
      </c>
      <c r="BI429" s="219">
        <f>IF(N429="nulová",J429,0)</f>
        <v>0</v>
      </c>
      <c r="BJ429" s="18" t="s">
        <v>145</v>
      </c>
      <c r="BK429" s="219">
        <f>ROUND(I429*H429,2)</f>
        <v>0</v>
      </c>
      <c r="BL429" s="18" t="s">
        <v>251</v>
      </c>
      <c r="BM429" s="218" t="s">
        <v>756</v>
      </c>
    </row>
    <row r="430" s="13" customFormat="1">
      <c r="A430" s="13"/>
      <c r="B430" s="220"/>
      <c r="C430" s="221"/>
      <c r="D430" s="222" t="s">
        <v>147</v>
      </c>
      <c r="E430" s="223" t="s">
        <v>28</v>
      </c>
      <c r="F430" s="224" t="s">
        <v>757</v>
      </c>
      <c r="G430" s="221"/>
      <c r="H430" s="225">
        <v>1</v>
      </c>
      <c r="I430" s="226"/>
      <c r="J430" s="221"/>
      <c r="K430" s="221"/>
      <c r="L430" s="227"/>
      <c r="M430" s="228"/>
      <c r="N430" s="229"/>
      <c r="O430" s="229"/>
      <c r="P430" s="229"/>
      <c r="Q430" s="229"/>
      <c r="R430" s="229"/>
      <c r="S430" s="229"/>
      <c r="T430" s="23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1" t="s">
        <v>147</v>
      </c>
      <c r="AU430" s="231" t="s">
        <v>145</v>
      </c>
      <c r="AV430" s="13" t="s">
        <v>145</v>
      </c>
      <c r="AW430" s="13" t="s">
        <v>35</v>
      </c>
      <c r="AX430" s="13" t="s">
        <v>74</v>
      </c>
      <c r="AY430" s="231" t="s">
        <v>137</v>
      </c>
    </row>
    <row r="431" s="2" customFormat="1" ht="14.4" customHeight="1">
      <c r="A431" s="39"/>
      <c r="B431" s="40"/>
      <c r="C431" s="242" t="s">
        <v>758</v>
      </c>
      <c r="D431" s="242" t="s">
        <v>265</v>
      </c>
      <c r="E431" s="243" t="s">
        <v>759</v>
      </c>
      <c r="F431" s="244" t="s">
        <v>760</v>
      </c>
      <c r="G431" s="245" t="s">
        <v>143</v>
      </c>
      <c r="H431" s="246">
        <v>1</v>
      </c>
      <c r="I431" s="247"/>
      <c r="J431" s="248">
        <f>ROUND(I431*H431,2)</f>
        <v>0</v>
      </c>
      <c r="K431" s="249"/>
      <c r="L431" s="250"/>
      <c r="M431" s="251" t="s">
        <v>28</v>
      </c>
      <c r="N431" s="252" t="s">
        <v>46</v>
      </c>
      <c r="O431" s="85"/>
      <c r="P431" s="216">
        <f>O431*H431</f>
        <v>0</v>
      </c>
      <c r="Q431" s="216">
        <v>0.00014999999999999999</v>
      </c>
      <c r="R431" s="216">
        <f>Q431*H431</f>
        <v>0.00014999999999999999</v>
      </c>
      <c r="S431" s="216">
        <v>0</v>
      </c>
      <c r="T431" s="217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18" t="s">
        <v>340</v>
      </c>
      <c r="AT431" s="218" t="s">
        <v>265</v>
      </c>
      <c r="AU431" s="218" t="s">
        <v>145</v>
      </c>
      <c r="AY431" s="18" t="s">
        <v>137</v>
      </c>
      <c r="BE431" s="219">
        <f>IF(N431="základní",J431,0)</f>
        <v>0</v>
      </c>
      <c r="BF431" s="219">
        <f>IF(N431="snížená",J431,0)</f>
        <v>0</v>
      </c>
      <c r="BG431" s="219">
        <f>IF(N431="zákl. přenesená",J431,0)</f>
        <v>0</v>
      </c>
      <c r="BH431" s="219">
        <f>IF(N431="sníž. přenesená",J431,0)</f>
        <v>0</v>
      </c>
      <c r="BI431" s="219">
        <f>IF(N431="nulová",J431,0)</f>
        <v>0</v>
      </c>
      <c r="BJ431" s="18" t="s">
        <v>145</v>
      </c>
      <c r="BK431" s="219">
        <f>ROUND(I431*H431,2)</f>
        <v>0</v>
      </c>
      <c r="BL431" s="18" t="s">
        <v>251</v>
      </c>
      <c r="BM431" s="218" t="s">
        <v>761</v>
      </c>
    </row>
    <row r="432" s="13" customFormat="1">
      <c r="A432" s="13"/>
      <c r="B432" s="220"/>
      <c r="C432" s="221"/>
      <c r="D432" s="222" t="s">
        <v>147</v>
      </c>
      <c r="E432" s="223" t="s">
        <v>28</v>
      </c>
      <c r="F432" s="224" t="s">
        <v>757</v>
      </c>
      <c r="G432" s="221"/>
      <c r="H432" s="225">
        <v>1</v>
      </c>
      <c r="I432" s="226"/>
      <c r="J432" s="221"/>
      <c r="K432" s="221"/>
      <c r="L432" s="227"/>
      <c r="M432" s="228"/>
      <c r="N432" s="229"/>
      <c r="O432" s="229"/>
      <c r="P432" s="229"/>
      <c r="Q432" s="229"/>
      <c r="R432" s="229"/>
      <c r="S432" s="229"/>
      <c r="T432" s="23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1" t="s">
        <v>147</v>
      </c>
      <c r="AU432" s="231" t="s">
        <v>145</v>
      </c>
      <c r="AV432" s="13" t="s">
        <v>145</v>
      </c>
      <c r="AW432" s="13" t="s">
        <v>35</v>
      </c>
      <c r="AX432" s="13" t="s">
        <v>74</v>
      </c>
      <c r="AY432" s="231" t="s">
        <v>137</v>
      </c>
    </row>
    <row r="433" s="2" customFormat="1" ht="14.4" customHeight="1">
      <c r="A433" s="39"/>
      <c r="B433" s="40"/>
      <c r="C433" s="206" t="s">
        <v>762</v>
      </c>
      <c r="D433" s="206" t="s">
        <v>140</v>
      </c>
      <c r="E433" s="207" t="s">
        <v>763</v>
      </c>
      <c r="F433" s="208" t="s">
        <v>764</v>
      </c>
      <c r="G433" s="209" t="s">
        <v>765</v>
      </c>
      <c r="H433" s="210">
        <v>1</v>
      </c>
      <c r="I433" s="211"/>
      <c r="J433" s="212">
        <f>ROUND(I433*H433,2)</f>
        <v>0</v>
      </c>
      <c r="K433" s="213"/>
      <c r="L433" s="45"/>
      <c r="M433" s="214" t="s">
        <v>28</v>
      </c>
      <c r="N433" s="215" t="s">
        <v>46</v>
      </c>
      <c r="O433" s="85"/>
      <c r="P433" s="216">
        <f>O433*H433</f>
        <v>0</v>
      </c>
      <c r="Q433" s="216">
        <v>1.2E-06</v>
      </c>
      <c r="R433" s="216">
        <f>Q433*H433</f>
        <v>1.2E-06</v>
      </c>
      <c r="S433" s="216">
        <v>0.0050000000000000001</v>
      </c>
      <c r="T433" s="217">
        <f>S433*H433</f>
        <v>0.0050000000000000001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18" t="s">
        <v>251</v>
      </c>
      <c r="AT433" s="218" t="s">
        <v>140</v>
      </c>
      <c r="AU433" s="218" t="s">
        <v>145</v>
      </c>
      <c r="AY433" s="18" t="s">
        <v>137</v>
      </c>
      <c r="BE433" s="219">
        <f>IF(N433="základní",J433,0)</f>
        <v>0</v>
      </c>
      <c r="BF433" s="219">
        <f>IF(N433="snížená",J433,0)</f>
        <v>0</v>
      </c>
      <c r="BG433" s="219">
        <f>IF(N433="zákl. přenesená",J433,0)</f>
        <v>0</v>
      </c>
      <c r="BH433" s="219">
        <f>IF(N433="sníž. přenesená",J433,0)</f>
        <v>0</v>
      </c>
      <c r="BI433" s="219">
        <f>IF(N433="nulová",J433,0)</f>
        <v>0</v>
      </c>
      <c r="BJ433" s="18" t="s">
        <v>145</v>
      </c>
      <c r="BK433" s="219">
        <f>ROUND(I433*H433,2)</f>
        <v>0</v>
      </c>
      <c r="BL433" s="18" t="s">
        <v>251</v>
      </c>
      <c r="BM433" s="218" t="s">
        <v>766</v>
      </c>
    </row>
    <row r="434" s="13" customFormat="1">
      <c r="A434" s="13"/>
      <c r="B434" s="220"/>
      <c r="C434" s="221"/>
      <c r="D434" s="222" t="s">
        <v>147</v>
      </c>
      <c r="E434" s="223" t="s">
        <v>28</v>
      </c>
      <c r="F434" s="224" t="s">
        <v>757</v>
      </c>
      <c r="G434" s="221"/>
      <c r="H434" s="225">
        <v>1</v>
      </c>
      <c r="I434" s="226"/>
      <c r="J434" s="221"/>
      <c r="K434" s="221"/>
      <c r="L434" s="227"/>
      <c r="M434" s="228"/>
      <c r="N434" s="229"/>
      <c r="O434" s="229"/>
      <c r="P434" s="229"/>
      <c r="Q434" s="229"/>
      <c r="R434" s="229"/>
      <c r="S434" s="229"/>
      <c r="T434" s="23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1" t="s">
        <v>147</v>
      </c>
      <c r="AU434" s="231" t="s">
        <v>145</v>
      </c>
      <c r="AV434" s="13" t="s">
        <v>145</v>
      </c>
      <c r="AW434" s="13" t="s">
        <v>35</v>
      </c>
      <c r="AX434" s="13" t="s">
        <v>74</v>
      </c>
      <c r="AY434" s="231" t="s">
        <v>137</v>
      </c>
    </row>
    <row r="435" s="2" customFormat="1" ht="24.15" customHeight="1">
      <c r="A435" s="39"/>
      <c r="B435" s="40"/>
      <c r="C435" s="242" t="s">
        <v>767</v>
      </c>
      <c r="D435" s="242" t="s">
        <v>265</v>
      </c>
      <c r="E435" s="243" t="s">
        <v>768</v>
      </c>
      <c r="F435" s="244" t="s">
        <v>769</v>
      </c>
      <c r="G435" s="245" t="s">
        <v>143</v>
      </c>
      <c r="H435" s="246">
        <v>1</v>
      </c>
      <c r="I435" s="247"/>
      <c r="J435" s="248">
        <f>ROUND(I435*H435,2)</f>
        <v>0</v>
      </c>
      <c r="K435" s="249"/>
      <c r="L435" s="250"/>
      <c r="M435" s="251" t="s">
        <v>28</v>
      </c>
      <c r="N435" s="252" t="s">
        <v>46</v>
      </c>
      <c r="O435" s="85"/>
      <c r="P435" s="216">
        <f>O435*H435</f>
        <v>0</v>
      </c>
      <c r="Q435" s="216">
        <v>0.0014</v>
      </c>
      <c r="R435" s="216">
        <f>Q435*H435</f>
        <v>0.0014</v>
      </c>
      <c r="S435" s="216">
        <v>0</v>
      </c>
      <c r="T435" s="217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18" t="s">
        <v>340</v>
      </c>
      <c r="AT435" s="218" t="s">
        <v>265</v>
      </c>
      <c r="AU435" s="218" t="s">
        <v>145</v>
      </c>
      <c r="AY435" s="18" t="s">
        <v>137</v>
      </c>
      <c r="BE435" s="219">
        <f>IF(N435="základní",J435,0)</f>
        <v>0</v>
      </c>
      <c r="BF435" s="219">
        <f>IF(N435="snížená",J435,0)</f>
        <v>0</v>
      </c>
      <c r="BG435" s="219">
        <f>IF(N435="zákl. přenesená",J435,0)</f>
        <v>0</v>
      </c>
      <c r="BH435" s="219">
        <f>IF(N435="sníž. přenesená",J435,0)</f>
        <v>0</v>
      </c>
      <c r="BI435" s="219">
        <f>IF(N435="nulová",J435,0)</f>
        <v>0</v>
      </c>
      <c r="BJ435" s="18" t="s">
        <v>145</v>
      </c>
      <c r="BK435" s="219">
        <f>ROUND(I435*H435,2)</f>
        <v>0</v>
      </c>
      <c r="BL435" s="18" t="s">
        <v>251</v>
      </c>
      <c r="BM435" s="218" t="s">
        <v>770</v>
      </c>
    </row>
    <row r="436" s="13" customFormat="1">
      <c r="A436" s="13"/>
      <c r="B436" s="220"/>
      <c r="C436" s="221"/>
      <c r="D436" s="222" t="s">
        <v>147</v>
      </c>
      <c r="E436" s="223" t="s">
        <v>28</v>
      </c>
      <c r="F436" s="224" t="s">
        <v>757</v>
      </c>
      <c r="G436" s="221"/>
      <c r="H436" s="225">
        <v>1</v>
      </c>
      <c r="I436" s="226"/>
      <c r="J436" s="221"/>
      <c r="K436" s="221"/>
      <c r="L436" s="227"/>
      <c r="M436" s="228"/>
      <c r="N436" s="229"/>
      <c r="O436" s="229"/>
      <c r="P436" s="229"/>
      <c r="Q436" s="229"/>
      <c r="R436" s="229"/>
      <c r="S436" s="229"/>
      <c r="T436" s="230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1" t="s">
        <v>147</v>
      </c>
      <c r="AU436" s="231" t="s">
        <v>145</v>
      </c>
      <c r="AV436" s="13" t="s">
        <v>145</v>
      </c>
      <c r="AW436" s="13" t="s">
        <v>35</v>
      </c>
      <c r="AX436" s="13" t="s">
        <v>74</v>
      </c>
      <c r="AY436" s="231" t="s">
        <v>137</v>
      </c>
    </row>
    <row r="437" s="2" customFormat="1" ht="24.15" customHeight="1">
      <c r="A437" s="39"/>
      <c r="B437" s="40"/>
      <c r="C437" s="206" t="s">
        <v>771</v>
      </c>
      <c r="D437" s="206" t="s">
        <v>140</v>
      </c>
      <c r="E437" s="207" t="s">
        <v>772</v>
      </c>
      <c r="F437" s="208" t="s">
        <v>773</v>
      </c>
      <c r="G437" s="209" t="s">
        <v>143</v>
      </c>
      <c r="H437" s="210">
        <v>1</v>
      </c>
      <c r="I437" s="211"/>
      <c r="J437" s="212">
        <f>ROUND(I437*H437,2)</f>
        <v>0</v>
      </c>
      <c r="K437" s="213"/>
      <c r="L437" s="45"/>
      <c r="M437" s="214" t="s">
        <v>28</v>
      </c>
      <c r="N437" s="215" t="s">
        <v>46</v>
      </c>
      <c r="O437" s="85"/>
      <c r="P437" s="216">
        <f>O437*H437</f>
        <v>0</v>
      </c>
      <c r="Q437" s="216">
        <v>1.24E-06</v>
      </c>
      <c r="R437" s="216">
        <f>Q437*H437</f>
        <v>1.24E-06</v>
      </c>
      <c r="S437" s="216">
        <v>0.0035000000000000001</v>
      </c>
      <c r="T437" s="217">
        <f>S437*H437</f>
        <v>0.0035000000000000001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18" t="s">
        <v>251</v>
      </c>
      <c r="AT437" s="218" t="s">
        <v>140</v>
      </c>
      <c r="AU437" s="218" t="s">
        <v>145</v>
      </c>
      <c r="AY437" s="18" t="s">
        <v>137</v>
      </c>
      <c r="BE437" s="219">
        <f>IF(N437="základní",J437,0)</f>
        <v>0</v>
      </c>
      <c r="BF437" s="219">
        <f>IF(N437="snížená",J437,0)</f>
        <v>0</v>
      </c>
      <c r="BG437" s="219">
        <f>IF(N437="zákl. přenesená",J437,0)</f>
        <v>0</v>
      </c>
      <c r="BH437" s="219">
        <f>IF(N437="sníž. přenesená",J437,0)</f>
        <v>0</v>
      </c>
      <c r="BI437" s="219">
        <f>IF(N437="nulová",J437,0)</f>
        <v>0</v>
      </c>
      <c r="BJ437" s="18" t="s">
        <v>145</v>
      </c>
      <c r="BK437" s="219">
        <f>ROUND(I437*H437,2)</f>
        <v>0</v>
      </c>
      <c r="BL437" s="18" t="s">
        <v>251</v>
      </c>
      <c r="BM437" s="218" t="s">
        <v>774</v>
      </c>
    </row>
    <row r="438" s="13" customFormat="1">
      <c r="A438" s="13"/>
      <c r="B438" s="220"/>
      <c r="C438" s="221"/>
      <c r="D438" s="222" t="s">
        <v>147</v>
      </c>
      <c r="E438" s="223" t="s">
        <v>28</v>
      </c>
      <c r="F438" s="224" t="s">
        <v>775</v>
      </c>
      <c r="G438" s="221"/>
      <c r="H438" s="225">
        <v>1</v>
      </c>
      <c r="I438" s="226"/>
      <c r="J438" s="221"/>
      <c r="K438" s="221"/>
      <c r="L438" s="227"/>
      <c r="M438" s="228"/>
      <c r="N438" s="229"/>
      <c r="O438" s="229"/>
      <c r="P438" s="229"/>
      <c r="Q438" s="229"/>
      <c r="R438" s="229"/>
      <c r="S438" s="229"/>
      <c r="T438" s="230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1" t="s">
        <v>147</v>
      </c>
      <c r="AU438" s="231" t="s">
        <v>145</v>
      </c>
      <c r="AV438" s="13" t="s">
        <v>145</v>
      </c>
      <c r="AW438" s="13" t="s">
        <v>35</v>
      </c>
      <c r="AX438" s="13" t="s">
        <v>74</v>
      </c>
      <c r="AY438" s="231" t="s">
        <v>137</v>
      </c>
    </row>
    <row r="439" s="2" customFormat="1" ht="14.4" customHeight="1">
      <c r="A439" s="39"/>
      <c r="B439" s="40"/>
      <c r="C439" s="242" t="s">
        <v>776</v>
      </c>
      <c r="D439" s="242" t="s">
        <v>265</v>
      </c>
      <c r="E439" s="243" t="s">
        <v>777</v>
      </c>
      <c r="F439" s="244" t="s">
        <v>778</v>
      </c>
      <c r="G439" s="245" t="s">
        <v>143</v>
      </c>
      <c r="H439" s="246">
        <v>1</v>
      </c>
      <c r="I439" s="247"/>
      <c r="J439" s="248">
        <f>ROUND(I439*H439,2)</f>
        <v>0</v>
      </c>
      <c r="K439" s="249"/>
      <c r="L439" s="250"/>
      <c r="M439" s="251" t="s">
        <v>28</v>
      </c>
      <c r="N439" s="252" t="s">
        <v>46</v>
      </c>
      <c r="O439" s="85"/>
      <c r="P439" s="216">
        <f>O439*H439</f>
        <v>0</v>
      </c>
      <c r="Q439" s="216">
        <v>0.01</v>
      </c>
      <c r="R439" s="216">
        <f>Q439*H439</f>
        <v>0.01</v>
      </c>
      <c r="S439" s="216">
        <v>0</v>
      </c>
      <c r="T439" s="217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18" t="s">
        <v>340</v>
      </c>
      <c r="AT439" s="218" t="s">
        <v>265</v>
      </c>
      <c r="AU439" s="218" t="s">
        <v>145</v>
      </c>
      <c r="AY439" s="18" t="s">
        <v>137</v>
      </c>
      <c r="BE439" s="219">
        <f>IF(N439="základní",J439,0)</f>
        <v>0</v>
      </c>
      <c r="BF439" s="219">
        <f>IF(N439="snížená",J439,0)</f>
        <v>0</v>
      </c>
      <c r="BG439" s="219">
        <f>IF(N439="zákl. přenesená",J439,0)</f>
        <v>0</v>
      </c>
      <c r="BH439" s="219">
        <f>IF(N439="sníž. přenesená",J439,0)</f>
        <v>0</v>
      </c>
      <c r="BI439" s="219">
        <f>IF(N439="nulová",J439,0)</f>
        <v>0</v>
      </c>
      <c r="BJ439" s="18" t="s">
        <v>145</v>
      </c>
      <c r="BK439" s="219">
        <f>ROUND(I439*H439,2)</f>
        <v>0</v>
      </c>
      <c r="BL439" s="18" t="s">
        <v>251</v>
      </c>
      <c r="BM439" s="218" t="s">
        <v>779</v>
      </c>
    </row>
    <row r="440" s="2" customFormat="1">
      <c r="A440" s="39"/>
      <c r="B440" s="40"/>
      <c r="C440" s="41"/>
      <c r="D440" s="222" t="s">
        <v>354</v>
      </c>
      <c r="E440" s="41"/>
      <c r="F440" s="253" t="s">
        <v>780</v>
      </c>
      <c r="G440" s="41"/>
      <c r="H440" s="41"/>
      <c r="I440" s="254"/>
      <c r="J440" s="41"/>
      <c r="K440" s="41"/>
      <c r="L440" s="45"/>
      <c r="M440" s="255"/>
      <c r="N440" s="256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354</v>
      </c>
      <c r="AU440" s="18" t="s">
        <v>145</v>
      </c>
    </row>
    <row r="441" s="13" customFormat="1">
      <c r="A441" s="13"/>
      <c r="B441" s="220"/>
      <c r="C441" s="221"/>
      <c r="D441" s="222" t="s">
        <v>147</v>
      </c>
      <c r="E441" s="223" t="s">
        <v>28</v>
      </c>
      <c r="F441" s="224" t="s">
        <v>775</v>
      </c>
      <c r="G441" s="221"/>
      <c r="H441" s="225">
        <v>1</v>
      </c>
      <c r="I441" s="226"/>
      <c r="J441" s="221"/>
      <c r="K441" s="221"/>
      <c r="L441" s="227"/>
      <c r="M441" s="228"/>
      <c r="N441" s="229"/>
      <c r="O441" s="229"/>
      <c r="P441" s="229"/>
      <c r="Q441" s="229"/>
      <c r="R441" s="229"/>
      <c r="S441" s="229"/>
      <c r="T441" s="230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1" t="s">
        <v>147</v>
      </c>
      <c r="AU441" s="231" t="s">
        <v>145</v>
      </c>
      <c r="AV441" s="13" t="s">
        <v>145</v>
      </c>
      <c r="AW441" s="13" t="s">
        <v>35</v>
      </c>
      <c r="AX441" s="13" t="s">
        <v>74</v>
      </c>
      <c r="AY441" s="231" t="s">
        <v>137</v>
      </c>
    </row>
    <row r="442" s="2" customFormat="1" ht="14.4" customHeight="1">
      <c r="A442" s="39"/>
      <c r="B442" s="40"/>
      <c r="C442" s="242" t="s">
        <v>781</v>
      </c>
      <c r="D442" s="242" t="s">
        <v>265</v>
      </c>
      <c r="E442" s="243" t="s">
        <v>782</v>
      </c>
      <c r="F442" s="244" t="s">
        <v>783</v>
      </c>
      <c r="G442" s="245" t="s">
        <v>143</v>
      </c>
      <c r="H442" s="246">
        <v>1</v>
      </c>
      <c r="I442" s="247"/>
      <c r="J442" s="248">
        <f>ROUND(I442*H442,2)</f>
        <v>0</v>
      </c>
      <c r="K442" s="249"/>
      <c r="L442" s="250"/>
      <c r="M442" s="251" t="s">
        <v>28</v>
      </c>
      <c r="N442" s="252" t="s">
        <v>46</v>
      </c>
      <c r="O442" s="85"/>
      <c r="P442" s="216">
        <f>O442*H442</f>
        <v>0</v>
      </c>
      <c r="Q442" s="216">
        <v>0.01</v>
      </c>
      <c r="R442" s="216">
        <f>Q442*H442</f>
        <v>0.01</v>
      </c>
      <c r="S442" s="216">
        <v>0</v>
      </c>
      <c r="T442" s="217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18" t="s">
        <v>340</v>
      </c>
      <c r="AT442" s="218" t="s">
        <v>265</v>
      </c>
      <c r="AU442" s="218" t="s">
        <v>145</v>
      </c>
      <c r="AY442" s="18" t="s">
        <v>137</v>
      </c>
      <c r="BE442" s="219">
        <f>IF(N442="základní",J442,0)</f>
        <v>0</v>
      </c>
      <c r="BF442" s="219">
        <f>IF(N442="snížená",J442,0)</f>
        <v>0</v>
      </c>
      <c r="BG442" s="219">
        <f>IF(N442="zákl. přenesená",J442,0)</f>
        <v>0</v>
      </c>
      <c r="BH442" s="219">
        <f>IF(N442="sníž. přenesená",J442,0)</f>
        <v>0</v>
      </c>
      <c r="BI442" s="219">
        <f>IF(N442="nulová",J442,0)</f>
        <v>0</v>
      </c>
      <c r="BJ442" s="18" t="s">
        <v>145</v>
      </c>
      <c r="BK442" s="219">
        <f>ROUND(I442*H442,2)</f>
        <v>0</v>
      </c>
      <c r="BL442" s="18" t="s">
        <v>251</v>
      </c>
      <c r="BM442" s="218" t="s">
        <v>784</v>
      </c>
    </row>
    <row r="443" s="13" customFormat="1">
      <c r="A443" s="13"/>
      <c r="B443" s="220"/>
      <c r="C443" s="221"/>
      <c r="D443" s="222" t="s">
        <v>147</v>
      </c>
      <c r="E443" s="223" t="s">
        <v>28</v>
      </c>
      <c r="F443" s="224" t="s">
        <v>785</v>
      </c>
      <c r="G443" s="221"/>
      <c r="H443" s="225">
        <v>1</v>
      </c>
      <c r="I443" s="226"/>
      <c r="J443" s="221"/>
      <c r="K443" s="221"/>
      <c r="L443" s="227"/>
      <c r="M443" s="228"/>
      <c r="N443" s="229"/>
      <c r="O443" s="229"/>
      <c r="P443" s="229"/>
      <c r="Q443" s="229"/>
      <c r="R443" s="229"/>
      <c r="S443" s="229"/>
      <c r="T443" s="230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1" t="s">
        <v>147</v>
      </c>
      <c r="AU443" s="231" t="s">
        <v>145</v>
      </c>
      <c r="AV443" s="13" t="s">
        <v>145</v>
      </c>
      <c r="AW443" s="13" t="s">
        <v>35</v>
      </c>
      <c r="AX443" s="13" t="s">
        <v>74</v>
      </c>
      <c r="AY443" s="231" t="s">
        <v>137</v>
      </c>
    </row>
    <row r="444" s="2" customFormat="1" ht="24.15" customHeight="1">
      <c r="A444" s="39"/>
      <c r="B444" s="40"/>
      <c r="C444" s="206" t="s">
        <v>786</v>
      </c>
      <c r="D444" s="206" t="s">
        <v>140</v>
      </c>
      <c r="E444" s="207" t="s">
        <v>787</v>
      </c>
      <c r="F444" s="208" t="s">
        <v>788</v>
      </c>
      <c r="G444" s="209" t="s">
        <v>789</v>
      </c>
      <c r="H444" s="210">
        <v>190.33500000000001</v>
      </c>
      <c r="I444" s="211"/>
      <c r="J444" s="212">
        <f>ROUND(I444*H444,2)</f>
        <v>0</v>
      </c>
      <c r="K444" s="213"/>
      <c r="L444" s="45"/>
      <c r="M444" s="214" t="s">
        <v>28</v>
      </c>
      <c r="N444" s="215" t="s">
        <v>46</v>
      </c>
      <c r="O444" s="85"/>
      <c r="P444" s="216">
        <f>O444*H444</f>
        <v>0</v>
      </c>
      <c r="Q444" s="216">
        <v>5.1262499999999999E-05</v>
      </c>
      <c r="R444" s="216">
        <f>Q444*H444</f>
        <v>0.0097570479375000008</v>
      </c>
      <c r="S444" s="216">
        <v>0</v>
      </c>
      <c r="T444" s="217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18" t="s">
        <v>251</v>
      </c>
      <c r="AT444" s="218" t="s">
        <v>140</v>
      </c>
      <c r="AU444" s="218" t="s">
        <v>145</v>
      </c>
      <c r="AY444" s="18" t="s">
        <v>137</v>
      </c>
      <c r="BE444" s="219">
        <f>IF(N444="základní",J444,0)</f>
        <v>0</v>
      </c>
      <c r="BF444" s="219">
        <f>IF(N444="snížená",J444,0)</f>
        <v>0</v>
      </c>
      <c r="BG444" s="219">
        <f>IF(N444="zákl. přenesená",J444,0)</f>
        <v>0</v>
      </c>
      <c r="BH444" s="219">
        <f>IF(N444="sníž. přenesená",J444,0)</f>
        <v>0</v>
      </c>
      <c r="BI444" s="219">
        <f>IF(N444="nulová",J444,0)</f>
        <v>0</v>
      </c>
      <c r="BJ444" s="18" t="s">
        <v>145</v>
      </c>
      <c r="BK444" s="219">
        <f>ROUND(I444*H444,2)</f>
        <v>0</v>
      </c>
      <c r="BL444" s="18" t="s">
        <v>251</v>
      </c>
      <c r="BM444" s="218" t="s">
        <v>790</v>
      </c>
    </row>
    <row r="445" s="14" customFormat="1">
      <c r="A445" s="14"/>
      <c r="B445" s="232"/>
      <c r="C445" s="233"/>
      <c r="D445" s="222" t="s">
        <v>147</v>
      </c>
      <c r="E445" s="234" t="s">
        <v>28</v>
      </c>
      <c r="F445" s="235" t="s">
        <v>791</v>
      </c>
      <c r="G445" s="233"/>
      <c r="H445" s="234" t="s">
        <v>28</v>
      </c>
      <c r="I445" s="236"/>
      <c r="J445" s="233"/>
      <c r="K445" s="233"/>
      <c r="L445" s="237"/>
      <c r="M445" s="238"/>
      <c r="N445" s="239"/>
      <c r="O445" s="239"/>
      <c r="P445" s="239"/>
      <c r="Q445" s="239"/>
      <c r="R445" s="239"/>
      <c r="S445" s="239"/>
      <c r="T445" s="240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1" t="s">
        <v>147</v>
      </c>
      <c r="AU445" s="241" t="s">
        <v>145</v>
      </c>
      <c r="AV445" s="14" t="s">
        <v>82</v>
      </c>
      <c r="AW445" s="14" t="s">
        <v>35</v>
      </c>
      <c r="AX445" s="14" t="s">
        <v>74</v>
      </c>
      <c r="AY445" s="241" t="s">
        <v>137</v>
      </c>
    </row>
    <row r="446" s="13" customFormat="1">
      <c r="A446" s="13"/>
      <c r="B446" s="220"/>
      <c r="C446" s="221"/>
      <c r="D446" s="222" t="s">
        <v>147</v>
      </c>
      <c r="E446" s="223" t="s">
        <v>28</v>
      </c>
      <c r="F446" s="224" t="s">
        <v>792</v>
      </c>
      <c r="G446" s="221"/>
      <c r="H446" s="225">
        <v>75.772999999999996</v>
      </c>
      <c r="I446" s="226"/>
      <c r="J446" s="221"/>
      <c r="K446" s="221"/>
      <c r="L446" s="227"/>
      <c r="M446" s="228"/>
      <c r="N446" s="229"/>
      <c r="O446" s="229"/>
      <c r="P446" s="229"/>
      <c r="Q446" s="229"/>
      <c r="R446" s="229"/>
      <c r="S446" s="229"/>
      <c r="T446" s="23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1" t="s">
        <v>147</v>
      </c>
      <c r="AU446" s="231" t="s">
        <v>145</v>
      </c>
      <c r="AV446" s="13" t="s">
        <v>145</v>
      </c>
      <c r="AW446" s="13" t="s">
        <v>35</v>
      </c>
      <c r="AX446" s="13" t="s">
        <v>74</v>
      </c>
      <c r="AY446" s="231" t="s">
        <v>137</v>
      </c>
    </row>
    <row r="447" s="13" customFormat="1">
      <c r="A447" s="13"/>
      <c r="B447" s="220"/>
      <c r="C447" s="221"/>
      <c r="D447" s="222" t="s">
        <v>147</v>
      </c>
      <c r="E447" s="223" t="s">
        <v>28</v>
      </c>
      <c r="F447" s="224" t="s">
        <v>793</v>
      </c>
      <c r="G447" s="221"/>
      <c r="H447" s="225">
        <v>39.186999999999998</v>
      </c>
      <c r="I447" s="226"/>
      <c r="J447" s="221"/>
      <c r="K447" s="221"/>
      <c r="L447" s="227"/>
      <c r="M447" s="228"/>
      <c r="N447" s="229"/>
      <c r="O447" s="229"/>
      <c r="P447" s="229"/>
      <c r="Q447" s="229"/>
      <c r="R447" s="229"/>
      <c r="S447" s="229"/>
      <c r="T447" s="230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1" t="s">
        <v>147</v>
      </c>
      <c r="AU447" s="231" t="s">
        <v>145</v>
      </c>
      <c r="AV447" s="13" t="s">
        <v>145</v>
      </c>
      <c r="AW447" s="13" t="s">
        <v>35</v>
      </c>
      <c r="AX447" s="13" t="s">
        <v>74</v>
      </c>
      <c r="AY447" s="231" t="s">
        <v>137</v>
      </c>
    </row>
    <row r="448" s="14" customFormat="1">
      <c r="A448" s="14"/>
      <c r="B448" s="232"/>
      <c r="C448" s="233"/>
      <c r="D448" s="222" t="s">
        <v>147</v>
      </c>
      <c r="E448" s="234" t="s">
        <v>28</v>
      </c>
      <c r="F448" s="235" t="s">
        <v>794</v>
      </c>
      <c r="G448" s="233"/>
      <c r="H448" s="234" t="s">
        <v>28</v>
      </c>
      <c r="I448" s="236"/>
      <c r="J448" s="233"/>
      <c r="K448" s="233"/>
      <c r="L448" s="237"/>
      <c r="M448" s="238"/>
      <c r="N448" s="239"/>
      <c r="O448" s="239"/>
      <c r="P448" s="239"/>
      <c r="Q448" s="239"/>
      <c r="R448" s="239"/>
      <c r="S448" s="239"/>
      <c r="T448" s="240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1" t="s">
        <v>147</v>
      </c>
      <c r="AU448" s="241" t="s">
        <v>145</v>
      </c>
      <c r="AV448" s="14" t="s">
        <v>82</v>
      </c>
      <c r="AW448" s="14" t="s">
        <v>35</v>
      </c>
      <c r="AX448" s="14" t="s">
        <v>74</v>
      </c>
      <c r="AY448" s="241" t="s">
        <v>137</v>
      </c>
    </row>
    <row r="449" s="13" customFormat="1">
      <c r="A449" s="13"/>
      <c r="B449" s="220"/>
      <c r="C449" s="221"/>
      <c r="D449" s="222" t="s">
        <v>147</v>
      </c>
      <c r="E449" s="223" t="s">
        <v>28</v>
      </c>
      <c r="F449" s="224" t="s">
        <v>795</v>
      </c>
      <c r="G449" s="221"/>
      <c r="H449" s="225">
        <v>18.899999999999999</v>
      </c>
      <c r="I449" s="226"/>
      <c r="J449" s="221"/>
      <c r="K449" s="221"/>
      <c r="L449" s="227"/>
      <c r="M449" s="228"/>
      <c r="N449" s="229"/>
      <c r="O449" s="229"/>
      <c r="P449" s="229"/>
      <c r="Q449" s="229"/>
      <c r="R449" s="229"/>
      <c r="S449" s="229"/>
      <c r="T449" s="23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1" t="s">
        <v>147</v>
      </c>
      <c r="AU449" s="231" t="s">
        <v>145</v>
      </c>
      <c r="AV449" s="13" t="s">
        <v>145</v>
      </c>
      <c r="AW449" s="13" t="s">
        <v>35</v>
      </c>
      <c r="AX449" s="13" t="s">
        <v>74</v>
      </c>
      <c r="AY449" s="231" t="s">
        <v>137</v>
      </c>
    </row>
    <row r="450" s="13" customFormat="1">
      <c r="A450" s="13"/>
      <c r="B450" s="220"/>
      <c r="C450" s="221"/>
      <c r="D450" s="222" t="s">
        <v>147</v>
      </c>
      <c r="E450" s="223" t="s">
        <v>28</v>
      </c>
      <c r="F450" s="224" t="s">
        <v>796</v>
      </c>
      <c r="G450" s="221"/>
      <c r="H450" s="225">
        <v>4.2389999999999999</v>
      </c>
      <c r="I450" s="226"/>
      <c r="J450" s="221"/>
      <c r="K450" s="221"/>
      <c r="L450" s="227"/>
      <c r="M450" s="228"/>
      <c r="N450" s="229"/>
      <c r="O450" s="229"/>
      <c r="P450" s="229"/>
      <c r="Q450" s="229"/>
      <c r="R450" s="229"/>
      <c r="S450" s="229"/>
      <c r="T450" s="230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1" t="s">
        <v>147</v>
      </c>
      <c r="AU450" s="231" t="s">
        <v>145</v>
      </c>
      <c r="AV450" s="13" t="s">
        <v>145</v>
      </c>
      <c r="AW450" s="13" t="s">
        <v>35</v>
      </c>
      <c r="AX450" s="13" t="s">
        <v>74</v>
      </c>
      <c r="AY450" s="231" t="s">
        <v>137</v>
      </c>
    </row>
    <row r="451" s="14" customFormat="1">
      <c r="A451" s="14"/>
      <c r="B451" s="232"/>
      <c r="C451" s="233"/>
      <c r="D451" s="222" t="s">
        <v>147</v>
      </c>
      <c r="E451" s="234" t="s">
        <v>28</v>
      </c>
      <c r="F451" s="235" t="s">
        <v>384</v>
      </c>
      <c r="G451" s="233"/>
      <c r="H451" s="234" t="s">
        <v>28</v>
      </c>
      <c r="I451" s="236"/>
      <c r="J451" s="233"/>
      <c r="K451" s="233"/>
      <c r="L451" s="237"/>
      <c r="M451" s="238"/>
      <c r="N451" s="239"/>
      <c r="O451" s="239"/>
      <c r="P451" s="239"/>
      <c r="Q451" s="239"/>
      <c r="R451" s="239"/>
      <c r="S451" s="239"/>
      <c r="T451" s="240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1" t="s">
        <v>147</v>
      </c>
      <c r="AU451" s="241" t="s">
        <v>145</v>
      </c>
      <c r="AV451" s="14" t="s">
        <v>82</v>
      </c>
      <c r="AW451" s="14" t="s">
        <v>35</v>
      </c>
      <c r="AX451" s="14" t="s">
        <v>74</v>
      </c>
      <c r="AY451" s="241" t="s">
        <v>137</v>
      </c>
    </row>
    <row r="452" s="13" customFormat="1">
      <c r="A452" s="13"/>
      <c r="B452" s="220"/>
      <c r="C452" s="221"/>
      <c r="D452" s="222" t="s">
        <v>147</v>
      </c>
      <c r="E452" s="223" t="s">
        <v>28</v>
      </c>
      <c r="F452" s="224" t="s">
        <v>797</v>
      </c>
      <c r="G452" s="221"/>
      <c r="H452" s="225">
        <v>19.512</v>
      </c>
      <c r="I452" s="226"/>
      <c r="J452" s="221"/>
      <c r="K452" s="221"/>
      <c r="L452" s="227"/>
      <c r="M452" s="228"/>
      <c r="N452" s="229"/>
      <c r="O452" s="229"/>
      <c r="P452" s="229"/>
      <c r="Q452" s="229"/>
      <c r="R452" s="229"/>
      <c r="S452" s="229"/>
      <c r="T452" s="23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1" t="s">
        <v>147</v>
      </c>
      <c r="AU452" s="231" t="s">
        <v>145</v>
      </c>
      <c r="AV452" s="13" t="s">
        <v>145</v>
      </c>
      <c r="AW452" s="13" t="s">
        <v>35</v>
      </c>
      <c r="AX452" s="13" t="s">
        <v>74</v>
      </c>
      <c r="AY452" s="231" t="s">
        <v>137</v>
      </c>
    </row>
    <row r="453" s="13" customFormat="1">
      <c r="A453" s="13"/>
      <c r="B453" s="220"/>
      <c r="C453" s="221"/>
      <c r="D453" s="222" t="s">
        <v>147</v>
      </c>
      <c r="E453" s="223" t="s">
        <v>28</v>
      </c>
      <c r="F453" s="224" t="s">
        <v>798</v>
      </c>
      <c r="G453" s="221"/>
      <c r="H453" s="225">
        <v>7.1040000000000001</v>
      </c>
      <c r="I453" s="226"/>
      <c r="J453" s="221"/>
      <c r="K453" s="221"/>
      <c r="L453" s="227"/>
      <c r="M453" s="228"/>
      <c r="N453" s="229"/>
      <c r="O453" s="229"/>
      <c r="P453" s="229"/>
      <c r="Q453" s="229"/>
      <c r="R453" s="229"/>
      <c r="S453" s="229"/>
      <c r="T453" s="230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1" t="s">
        <v>147</v>
      </c>
      <c r="AU453" s="231" t="s">
        <v>145</v>
      </c>
      <c r="AV453" s="13" t="s">
        <v>145</v>
      </c>
      <c r="AW453" s="13" t="s">
        <v>35</v>
      </c>
      <c r="AX453" s="13" t="s">
        <v>74</v>
      </c>
      <c r="AY453" s="231" t="s">
        <v>137</v>
      </c>
    </row>
    <row r="454" s="13" customFormat="1">
      <c r="A454" s="13"/>
      <c r="B454" s="220"/>
      <c r="C454" s="221"/>
      <c r="D454" s="222" t="s">
        <v>147</v>
      </c>
      <c r="E454" s="223" t="s">
        <v>28</v>
      </c>
      <c r="F454" s="224" t="s">
        <v>799</v>
      </c>
      <c r="G454" s="221"/>
      <c r="H454" s="225">
        <v>25.620000000000001</v>
      </c>
      <c r="I454" s="226"/>
      <c r="J454" s="221"/>
      <c r="K454" s="221"/>
      <c r="L454" s="227"/>
      <c r="M454" s="228"/>
      <c r="N454" s="229"/>
      <c r="O454" s="229"/>
      <c r="P454" s="229"/>
      <c r="Q454" s="229"/>
      <c r="R454" s="229"/>
      <c r="S454" s="229"/>
      <c r="T454" s="230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1" t="s">
        <v>147</v>
      </c>
      <c r="AU454" s="231" t="s">
        <v>145</v>
      </c>
      <c r="AV454" s="13" t="s">
        <v>145</v>
      </c>
      <c r="AW454" s="13" t="s">
        <v>35</v>
      </c>
      <c r="AX454" s="13" t="s">
        <v>74</v>
      </c>
      <c r="AY454" s="231" t="s">
        <v>137</v>
      </c>
    </row>
    <row r="455" s="2" customFormat="1" ht="24.15" customHeight="1">
      <c r="A455" s="39"/>
      <c r="B455" s="40"/>
      <c r="C455" s="242" t="s">
        <v>800</v>
      </c>
      <c r="D455" s="242" t="s">
        <v>265</v>
      </c>
      <c r="E455" s="243" t="s">
        <v>801</v>
      </c>
      <c r="F455" s="244" t="s">
        <v>802</v>
      </c>
      <c r="G455" s="245" t="s">
        <v>200</v>
      </c>
      <c r="H455" s="246">
        <v>0.083000000000000004</v>
      </c>
      <c r="I455" s="247"/>
      <c r="J455" s="248">
        <f>ROUND(I455*H455,2)</f>
        <v>0</v>
      </c>
      <c r="K455" s="249"/>
      <c r="L455" s="250"/>
      <c r="M455" s="251" t="s">
        <v>28</v>
      </c>
      <c r="N455" s="252" t="s">
        <v>46</v>
      </c>
      <c r="O455" s="85"/>
      <c r="P455" s="216">
        <f>O455*H455</f>
        <v>0</v>
      </c>
      <c r="Q455" s="216">
        <v>1</v>
      </c>
      <c r="R455" s="216">
        <f>Q455*H455</f>
        <v>0.083000000000000004</v>
      </c>
      <c r="S455" s="216">
        <v>0</v>
      </c>
      <c r="T455" s="217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18" t="s">
        <v>340</v>
      </c>
      <c r="AT455" s="218" t="s">
        <v>265</v>
      </c>
      <c r="AU455" s="218" t="s">
        <v>145</v>
      </c>
      <c r="AY455" s="18" t="s">
        <v>137</v>
      </c>
      <c r="BE455" s="219">
        <f>IF(N455="základní",J455,0)</f>
        <v>0</v>
      </c>
      <c r="BF455" s="219">
        <f>IF(N455="snížená",J455,0)</f>
        <v>0</v>
      </c>
      <c r="BG455" s="219">
        <f>IF(N455="zákl. přenesená",J455,0)</f>
        <v>0</v>
      </c>
      <c r="BH455" s="219">
        <f>IF(N455="sníž. přenesená",J455,0)</f>
        <v>0</v>
      </c>
      <c r="BI455" s="219">
        <f>IF(N455="nulová",J455,0)</f>
        <v>0</v>
      </c>
      <c r="BJ455" s="18" t="s">
        <v>145</v>
      </c>
      <c r="BK455" s="219">
        <f>ROUND(I455*H455,2)</f>
        <v>0</v>
      </c>
      <c r="BL455" s="18" t="s">
        <v>251</v>
      </c>
      <c r="BM455" s="218" t="s">
        <v>803</v>
      </c>
    </row>
    <row r="456" s="14" customFormat="1">
      <c r="A456" s="14"/>
      <c r="B456" s="232"/>
      <c r="C456" s="233"/>
      <c r="D456" s="222" t="s">
        <v>147</v>
      </c>
      <c r="E456" s="234" t="s">
        <v>28</v>
      </c>
      <c r="F456" s="235" t="s">
        <v>791</v>
      </c>
      <c r="G456" s="233"/>
      <c r="H456" s="234" t="s">
        <v>28</v>
      </c>
      <c r="I456" s="236"/>
      <c r="J456" s="233"/>
      <c r="K456" s="233"/>
      <c r="L456" s="237"/>
      <c r="M456" s="238"/>
      <c r="N456" s="239"/>
      <c r="O456" s="239"/>
      <c r="P456" s="239"/>
      <c r="Q456" s="239"/>
      <c r="R456" s="239"/>
      <c r="S456" s="239"/>
      <c r="T456" s="240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1" t="s">
        <v>147</v>
      </c>
      <c r="AU456" s="241" t="s">
        <v>145</v>
      </c>
      <c r="AV456" s="14" t="s">
        <v>82</v>
      </c>
      <c r="AW456" s="14" t="s">
        <v>35</v>
      </c>
      <c r="AX456" s="14" t="s">
        <v>74</v>
      </c>
      <c r="AY456" s="241" t="s">
        <v>137</v>
      </c>
    </row>
    <row r="457" s="13" customFormat="1">
      <c r="A457" s="13"/>
      <c r="B457" s="220"/>
      <c r="C457" s="221"/>
      <c r="D457" s="222" t="s">
        <v>147</v>
      </c>
      <c r="E457" s="223" t="s">
        <v>28</v>
      </c>
      <c r="F457" s="224" t="s">
        <v>804</v>
      </c>
      <c r="G457" s="221"/>
      <c r="H457" s="225">
        <v>0.083000000000000004</v>
      </c>
      <c r="I457" s="226"/>
      <c r="J457" s="221"/>
      <c r="K457" s="221"/>
      <c r="L457" s="227"/>
      <c r="M457" s="228"/>
      <c r="N457" s="229"/>
      <c r="O457" s="229"/>
      <c r="P457" s="229"/>
      <c r="Q457" s="229"/>
      <c r="R457" s="229"/>
      <c r="S457" s="229"/>
      <c r="T457" s="230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1" t="s">
        <v>147</v>
      </c>
      <c r="AU457" s="231" t="s">
        <v>145</v>
      </c>
      <c r="AV457" s="13" t="s">
        <v>145</v>
      </c>
      <c r="AW457" s="13" t="s">
        <v>35</v>
      </c>
      <c r="AX457" s="13" t="s">
        <v>74</v>
      </c>
      <c r="AY457" s="231" t="s">
        <v>137</v>
      </c>
    </row>
    <row r="458" s="2" customFormat="1" ht="14.4" customHeight="1">
      <c r="A458" s="39"/>
      <c r="B458" s="40"/>
      <c r="C458" s="242" t="s">
        <v>805</v>
      </c>
      <c r="D458" s="242" t="s">
        <v>265</v>
      </c>
      <c r="E458" s="243" t="s">
        <v>806</v>
      </c>
      <c r="F458" s="244" t="s">
        <v>807</v>
      </c>
      <c r="G458" s="245" t="s">
        <v>200</v>
      </c>
      <c r="H458" s="246">
        <v>0.039</v>
      </c>
      <c r="I458" s="247"/>
      <c r="J458" s="248">
        <f>ROUND(I458*H458,2)</f>
        <v>0</v>
      </c>
      <c r="K458" s="249"/>
      <c r="L458" s="250"/>
      <c r="M458" s="251" t="s">
        <v>28</v>
      </c>
      <c r="N458" s="252" t="s">
        <v>46</v>
      </c>
      <c r="O458" s="85"/>
      <c r="P458" s="216">
        <f>O458*H458</f>
        <v>0</v>
      </c>
      <c r="Q458" s="216">
        <v>1</v>
      </c>
      <c r="R458" s="216">
        <f>Q458*H458</f>
        <v>0.039</v>
      </c>
      <c r="S458" s="216">
        <v>0</v>
      </c>
      <c r="T458" s="217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18" t="s">
        <v>340</v>
      </c>
      <c r="AT458" s="218" t="s">
        <v>265</v>
      </c>
      <c r="AU458" s="218" t="s">
        <v>145</v>
      </c>
      <c r="AY458" s="18" t="s">
        <v>137</v>
      </c>
      <c r="BE458" s="219">
        <f>IF(N458="základní",J458,0)</f>
        <v>0</v>
      </c>
      <c r="BF458" s="219">
        <f>IF(N458="snížená",J458,0)</f>
        <v>0</v>
      </c>
      <c r="BG458" s="219">
        <f>IF(N458="zákl. přenesená",J458,0)</f>
        <v>0</v>
      </c>
      <c r="BH458" s="219">
        <f>IF(N458="sníž. přenesená",J458,0)</f>
        <v>0</v>
      </c>
      <c r="BI458" s="219">
        <f>IF(N458="nulová",J458,0)</f>
        <v>0</v>
      </c>
      <c r="BJ458" s="18" t="s">
        <v>145</v>
      </c>
      <c r="BK458" s="219">
        <f>ROUND(I458*H458,2)</f>
        <v>0</v>
      </c>
      <c r="BL458" s="18" t="s">
        <v>251</v>
      </c>
      <c r="BM458" s="218" t="s">
        <v>808</v>
      </c>
    </row>
    <row r="459" s="14" customFormat="1">
      <c r="A459" s="14"/>
      <c r="B459" s="232"/>
      <c r="C459" s="233"/>
      <c r="D459" s="222" t="s">
        <v>147</v>
      </c>
      <c r="E459" s="234" t="s">
        <v>28</v>
      </c>
      <c r="F459" s="235" t="s">
        <v>791</v>
      </c>
      <c r="G459" s="233"/>
      <c r="H459" s="234" t="s">
        <v>28</v>
      </c>
      <c r="I459" s="236"/>
      <c r="J459" s="233"/>
      <c r="K459" s="233"/>
      <c r="L459" s="237"/>
      <c r="M459" s="238"/>
      <c r="N459" s="239"/>
      <c r="O459" s="239"/>
      <c r="P459" s="239"/>
      <c r="Q459" s="239"/>
      <c r="R459" s="239"/>
      <c r="S459" s="239"/>
      <c r="T459" s="240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1" t="s">
        <v>147</v>
      </c>
      <c r="AU459" s="241" t="s">
        <v>145</v>
      </c>
      <c r="AV459" s="14" t="s">
        <v>82</v>
      </c>
      <c r="AW459" s="14" t="s">
        <v>35</v>
      </c>
      <c r="AX459" s="14" t="s">
        <v>74</v>
      </c>
      <c r="AY459" s="241" t="s">
        <v>137</v>
      </c>
    </row>
    <row r="460" s="13" customFormat="1">
      <c r="A460" s="13"/>
      <c r="B460" s="220"/>
      <c r="C460" s="221"/>
      <c r="D460" s="222" t="s">
        <v>147</v>
      </c>
      <c r="E460" s="223" t="s">
        <v>28</v>
      </c>
      <c r="F460" s="224" t="s">
        <v>809</v>
      </c>
      <c r="G460" s="221"/>
      <c r="H460" s="225">
        <v>0.039</v>
      </c>
      <c r="I460" s="226"/>
      <c r="J460" s="221"/>
      <c r="K460" s="221"/>
      <c r="L460" s="227"/>
      <c r="M460" s="228"/>
      <c r="N460" s="229"/>
      <c r="O460" s="229"/>
      <c r="P460" s="229"/>
      <c r="Q460" s="229"/>
      <c r="R460" s="229"/>
      <c r="S460" s="229"/>
      <c r="T460" s="230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1" t="s">
        <v>147</v>
      </c>
      <c r="AU460" s="231" t="s">
        <v>145</v>
      </c>
      <c r="AV460" s="13" t="s">
        <v>145</v>
      </c>
      <c r="AW460" s="13" t="s">
        <v>35</v>
      </c>
      <c r="AX460" s="13" t="s">
        <v>74</v>
      </c>
      <c r="AY460" s="231" t="s">
        <v>137</v>
      </c>
    </row>
    <row r="461" s="2" customFormat="1" ht="14.4" customHeight="1">
      <c r="A461" s="39"/>
      <c r="B461" s="40"/>
      <c r="C461" s="242" t="s">
        <v>810</v>
      </c>
      <c r="D461" s="242" t="s">
        <v>265</v>
      </c>
      <c r="E461" s="243" t="s">
        <v>811</v>
      </c>
      <c r="F461" s="244" t="s">
        <v>812</v>
      </c>
      <c r="G461" s="245" t="s">
        <v>200</v>
      </c>
      <c r="H461" s="246">
        <v>0.021000000000000001</v>
      </c>
      <c r="I461" s="247"/>
      <c r="J461" s="248">
        <f>ROUND(I461*H461,2)</f>
        <v>0</v>
      </c>
      <c r="K461" s="249"/>
      <c r="L461" s="250"/>
      <c r="M461" s="251" t="s">
        <v>28</v>
      </c>
      <c r="N461" s="252" t="s">
        <v>46</v>
      </c>
      <c r="O461" s="85"/>
      <c r="P461" s="216">
        <f>O461*H461</f>
        <v>0</v>
      </c>
      <c r="Q461" s="216">
        <v>1</v>
      </c>
      <c r="R461" s="216">
        <f>Q461*H461</f>
        <v>0.021000000000000001</v>
      </c>
      <c r="S461" s="216">
        <v>0</v>
      </c>
      <c r="T461" s="217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18" t="s">
        <v>340</v>
      </c>
      <c r="AT461" s="218" t="s">
        <v>265</v>
      </c>
      <c r="AU461" s="218" t="s">
        <v>145</v>
      </c>
      <c r="AY461" s="18" t="s">
        <v>137</v>
      </c>
      <c r="BE461" s="219">
        <f>IF(N461="základní",J461,0)</f>
        <v>0</v>
      </c>
      <c r="BF461" s="219">
        <f>IF(N461="snížená",J461,0)</f>
        <v>0</v>
      </c>
      <c r="BG461" s="219">
        <f>IF(N461="zákl. přenesená",J461,0)</f>
        <v>0</v>
      </c>
      <c r="BH461" s="219">
        <f>IF(N461="sníž. přenesená",J461,0)</f>
        <v>0</v>
      </c>
      <c r="BI461" s="219">
        <f>IF(N461="nulová",J461,0)</f>
        <v>0</v>
      </c>
      <c r="BJ461" s="18" t="s">
        <v>145</v>
      </c>
      <c r="BK461" s="219">
        <f>ROUND(I461*H461,2)</f>
        <v>0</v>
      </c>
      <c r="BL461" s="18" t="s">
        <v>251</v>
      </c>
      <c r="BM461" s="218" t="s">
        <v>813</v>
      </c>
    </row>
    <row r="462" s="14" customFormat="1">
      <c r="A462" s="14"/>
      <c r="B462" s="232"/>
      <c r="C462" s="233"/>
      <c r="D462" s="222" t="s">
        <v>147</v>
      </c>
      <c r="E462" s="234" t="s">
        <v>28</v>
      </c>
      <c r="F462" s="235" t="s">
        <v>794</v>
      </c>
      <c r="G462" s="233"/>
      <c r="H462" s="234" t="s">
        <v>28</v>
      </c>
      <c r="I462" s="236"/>
      <c r="J462" s="233"/>
      <c r="K462" s="233"/>
      <c r="L462" s="237"/>
      <c r="M462" s="238"/>
      <c r="N462" s="239"/>
      <c r="O462" s="239"/>
      <c r="P462" s="239"/>
      <c r="Q462" s="239"/>
      <c r="R462" s="239"/>
      <c r="S462" s="239"/>
      <c r="T462" s="240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1" t="s">
        <v>147</v>
      </c>
      <c r="AU462" s="241" t="s">
        <v>145</v>
      </c>
      <c r="AV462" s="14" t="s">
        <v>82</v>
      </c>
      <c r="AW462" s="14" t="s">
        <v>35</v>
      </c>
      <c r="AX462" s="14" t="s">
        <v>74</v>
      </c>
      <c r="AY462" s="241" t="s">
        <v>137</v>
      </c>
    </row>
    <row r="463" s="13" customFormat="1">
      <c r="A463" s="13"/>
      <c r="B463" s="220"/>
      <c r="C463" s="221"/>
      <c r="D463" s="222" t="s">
        <v>147</v>
      </c>
      <c r="E463" s="223" t="s">
        <v>28</v>
      </c>
      <c r="F463" s="224" t="s">
        <v>814</v>
      </c>
      <c r="G463" s="221"/>
      <c r="H463" s="225">
        <v>0.021000000000000001</v>
      </c>
      <c r="I463" s="226"/>
      <c r="J463" s="221"/>
      <c r="K463" s="221"/>
      <c r="L463" s="227"/>
      <c r="M463" s="228"/>
      <c r="N463" s="229"/>
      <c r="O463" s="229"/>
      <c r="P463" s="229"/>
      <c r="Q463" s="229"/>
      <c r="R463" s="229"/>
      <c r="S463" s="229"/>
      <c r="T463" s="230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1" t="s">
        <v>147</v>
      </c>
      <c r="AU463" s="231" t="s">
        <v>145</v>
      </c>
      <c r="AV463" s="13" t="s">
        <v>145</v>
      </c>
      <c r="AW463" s="13" t="s">
        <v>35</v>
      </c>
      <c r="AX463" s="13" t="s">
        <v>74</v>
      </c>
      <c r="AY463" s="231" t="s">
        <v>137</v>
      </c>
    </row>
    <row r="464" s="2" customFormat="1" ht="14.4" customHeight="1">
      <c r="A464" s="39"/>
      <c r="B464" s="40"/>
      <c r="C464" s="242" t="s">
        <v>815</v>
      </c>
      <c r="D464" s="242" t="s">
        <v>265</v>
      </c>
      <c r="E464" s="243" t="s">
        <v>816</v>
      </c>
      <c r="F464" s="244" t="s">
        <v>817</v>
      </c>
      <c r="G464" s="245" t="s">
        <v>200</v>
      </c>
      <c r="H464" s="246">
        <v>0.028000000000000001</v>
      </c>
      <c r="I464" s="247"/>
      <c r="J464" s="248">
        <f>ROUND(I464*H464,2)</f>
        <v>0</v>
      </c>
      <c r="K464" s="249"/>
      <c r="L464" s="250"/>
      <c r="M464" s="251" t="s">
        <v>28</v>
      </c>
      <c r="N464" s="252" t="s">
        <v>46</v>
      </c>
      <c r="O464" s="85"/>
      <c r="P464" s="216">
        <f>O464*H464</f>
        <v>0</v>
      </c>
      <c r="Q464" s="216">
        <v>1</v>
      </c>
      <c r="R464" s="216">
        <f>Q464*H464</f>
        <v>0.028000000000000001</v>
      </c>
      <c r="S464" s="216">
        <v>0</v>
      </c>
      <c r="T464" s="217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18" t="s">
        <v>340</v>
      </c>
      <c r="AT464" s="218" t="s">
        <v>265</v>
      </c>
      <c r="AU464" s="218" t="s">
        <v>145</v>
      </c>
      <c r="AY464" s="18" t="s">
        <v>137</v>
      </c>
      <c r="BE464" s="219">
        <f>IF(N464="základní",J464,0)</f>
        <v>0</v>
      </c>
      <c r="BF464" s="219">
        <f>IF(N464="snížená",J464,0)</f>
        <v>0</v>
      </c>
      <c r="BG464" s="219">
        <f>IF(N464="zákl. přenesená",J464,0)</f>
        <v>0</v>
      </c>
      <c r="BH464" s="219">
        <f>IF(N464="sníž. přenesená",J464,0)</f>
        <v>0</v>
      </c>
      <c r="BI464" s="219">
        <f>IF(N464="nulová",J464,0)</f>
        <v>0</v>
      </c>
      <c r="BJ464" s="18" t="s">
        <v>145</v>
      </c>
      <c r="BK464" s="219">
        <f>ROUND(I464*H464,2)</f>
        <v>0</v>
      </c>
      <c r="BL464" s="18" t="s">
        <v>251</v>
      </c>
      <c r="BM464" s="218" t="s">
        <v>818</v>
      </c>
    </row>
    <row r="465" s="13" customFormat="1">
      <c r="A465" s="13"/>
      <c r="B465" s="220"/>
      <c r="C465" s="221"/>
      <c r="D465" s="222" t="s">
        <v>147</v>
      </c>
      <c r="E465" s="223" t="s">
        <v>28</v>
      </c>
      <c r="F465" s="224" t="s">
        <v>819</v>
      </c>
      <c r="G465" s="221"/>
      <c r="H465" s="225">
        <v>0.028000000000000001</v>
      </c>
      <c r="I465" s="226"/>
      <c r="J465" s="221"/>
      <c r="K465" s="221"/>
      <c r="L465" s="227"/>
      <c r="M465" s="228"/>
      <c r="N465" s="229"/>
      <c r="O465" s="229"/>
      <c r="P465" s="229"/>
      <c r="Q465" s="229"/>
      <c r="R465" s="229"/>
      <c r="S465" s="229"/>
      <c r="T465" s="230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1" t="s">
        <v>147</v>
      </c>
      <c r="AU465" s="231" t="s">
        <v>145</v>
      </c>
      <c r="AV465" s="13" t="s">
        <v>145</v>
      </c>
      <c r="AW465" s="13" t="s">
        <v>35</v>
      </c>
      <c r="AX465" s="13" t="s">
        <v>74</v>
      </c>
      <c r="AY465" s="231" t="s">
        <v>137</v>
      </c>
    </row>
    <row r="466" s="2" customFormat="1" ht="14.4" customHeight="1">
      <c r="A466" s="39"/>
      <c r="B466" s="40"/>
      <c r="C466" s="242" t="s">
        <v>820</v>
      </c>
      <c r="D466" s="242" t="s">
        <v>265</v>
      </c>
      <c r="E466" s="243" t="s">
        <v>821</v>
      </c>
      <c r="F466" s="244" t="s">
        <v>822</v>
      </c>
      <c r="G466" s="245" t="s">
        <v>200</v>
      </c>
      <c r="H466" s="246">
        <v>0.0050000000000000001</v>
      </c>
      <c r="I466" s="247"/>
      <c r="J466" s="248">
        <f>ROUND(I466*H466,2)</f>
        <v>0</v>
      </c>
      <c r="K466" s="249"/>
      <c r="L466" s="250"/>
      <c r="M466" s="251" t="s">
        <v>28</v>
      </c>
      <c r="N466" s="252" t="s">
        <v>46</v>
      </c>
      <c r="O466" s="85"/>
      <c r="P466" s="216">
        <f>O466*H466</f>
        <v>0</v>
      </c>
      <c r="Q466" s="216">
        <v>1</v>
      </c>
      <c r="R466" s="216">
        <f>Q466*H466</f>
        <v>0.0050000000000000001</v>
      </c>
      <c r="S466" s="216">
        <v>0</v>
      </c>
      <c r="T466" s="217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18" t="s">
        <v>340</v>
      </c>
      <c r="AT466" s="218" t="s">
        <v>265</v>
      </c>
      <c r="AU466" s="218" t="s">
        <v>145</v>
      </c>
      <c r="AY466" s="18" t="s">
        <v>137</v>
      </c>
      <c r="BE466" s="219">
        <f>IF(N466="základní",J466,0)</f>
        <v>0</v>
      </c>
      <c r="BF466" s="219">
        <f>IF(N466="snížená",J466,0)</f>
        <v>0</v>
      </c>
      <c r="BG466" s="219">
        <f>IF(N466="zákl. přenesená",J466,0)</f>
        <v>0</v>
      </c>
      <c r="BH466" s="219">
        <f>IF(N466="sníž. přenesená",J466,0)</f>
        <v>0</v>
      </c>
      <c r="BI466" s="219">
        <f>IF(N466="nulová",J466,0)</f>
        <v>0</v>
      </c>
      <c r="BJ466" s="18" t="s">
        <v>145</v>
      </c>
      <c r="BK466" s="219">
        <f>ROUND(I466*H466,2)</f>
        <v>0</v>
      </c>
      <c r="BL466" s="18" t="s">
        <v>251</v>
      </c>
      <c r="BM466" s="218" t="s">
        <v>823</v>
      </c>
    </row>
    <row r="467" s="14" customFormat="1">
      <c r="A467" s="14"/>
      <c r="B467" s="232"/>
      <c r="C467" s="233"/>
      <c r="D467" s="222" t="s">
        <v>147</v>
      </c>
      <c r="E467" s="234" t="s">
        <v>28</v>
      </c>
      <c r="F467" s="235" t="s">
        <v>794</v>
      </c>
      <c r="G467" s="233"/>
      <c r="H467" s="234" t="s">
        <v>28</v>
      </c>
      <c r="I467" s="236"/>
      <c r="J467" s="233"/>
      <c r="K467" s="233"/>
      <c r="L467" s="237"/>
      <c r="M467" s="238"/>
      <c r="N467" s="239"/>
      <c r="O467" s="239"/>
      <c r="P467" s="239"/>
      <c r="Q467" s="239"/>
      <c r="R467" s="239"/>
      <c r="S467" s="239"/>
      <c r="T467" s="240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1" t="s">
        <v>147</v>
      </c>
      <c r="AU467" s="241" t="s">
        <v>145</v>
      </c>
      <c r="AV467" s="14" t="s">
        <v>82</v>
      </c>
      <c r="AW467" s="14" t="s">
        <v>35</v>
      </c>
      <c r="AX467" s="14" t="s">
        <v>74</v>
      </c>
      <c r="AY467" s="241" t="s">
        <v>137</v>
      </c>
    </row>
    <row r="468" s="13" customFormat="1">
      <c r="A468" s="13"/>
      <c r="B468" s="220"/>
      <c r="C468" s="221"/>
      <c r="D468" s="222" t="s">
        <v>147</v>
      </c>
      <c r="E468" s="223" t="s">
        <v>28</v>
      </c>
      <c r="F468" s="224" t="s">
        <v>824</v>
      </c>
      <c r="G468" s="221"/>
      <c r="H468" s="225">
        <v>0.0050000000000000001</v>
      </c>
      <c r="I468" s="226"/>
      <c r="J468" s="221"/>
      <c r="K468" s="221"/>
      <c r="L468" s="227"/>
      <c r="M468" s="228"/>
      <c r="N468" s="229"/>
      <c r="O468" s="229"/>
      <c r="P468" s="229"/>
      <c r="Q468" s="229"/>
      <c r="R468" s="229"/>
      <c r="S468" s="229"/>
      <c r="T468" s="230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1" t="s">
        <v>147</v>
      </c>
      <c r="AU468" s="231" t="s">
        <v>145</v>
      </c>
      <c r="AV468" s="13" t="s">
        <v>145</v>
      </c>
      <c r="AW468" s="13" t="s">
        <v>35</v>
      </c>
      <c r="AX468" s="13" t="s">
        <v>74</v>
      </c>
      <c r="AY468" s="231" t="s">
        <v>137</v>
      </c>
    </row>
    <row r="469" s="2" customFormat="1" ht="24.15" customHeight="1">
      <c r="A469" s="39"/>
      <c r="B469" s="40"/>
      <c r="C469" s="242" t="s">
        <v>825</v>
      </c>
      <c r="D469" s="242" t="s">
        <v>265</v>
      </c>
      <c r="E469" s="243" t="s">
        <v>826</v>
      </c>
      <c r="F469" s="244" t="s">
        <v>827</v>
      </c>
      <c r="G469" s="245" t="s">
        <v>200</v>
      </c>
      <c r="H469" s="246">
        <v>0.021000000000000001</v>
      </c>
      <c r="I469" s="247"/>
      <c r="J469" s="248">
        <f>ROUND(I469*H469,2)</f>
        <v>0</v>
      </c>
      <c r="K469" s="249"/>
      <c r="L469" s="250"/>
      <c r="M469" s="251" t="s">
        <v>28</v>
      </c>
      <c r="N469" s="252" t="s">
        <v>46</v>
      </c>
      <c r="O469" s="85"/>
      <c r="P469" s="216">
        <f>O469*H469</f>
        <v>0</v>
      </c>
      <c r="Q469" s="216">
        <v>1</v>
      </c>
      <c r="R469" s="216">
        <f>Q469*H469</f>
        <v>0.021000000000000001</v>
      </c>
      <c r="S469" s="216">
        <v>0</v>
      </c>
      <c r="T469" s="217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18" t="s">
        <v>340</v>
      </c>
      <c r="AT469" s="218" t="s">
        <v>265</v>
      </c>
      <c r="AU469" s="218" t="s">
        <v>145</v>
      </c>
      <c r="AY469" s="18" t="s">
        <v>137</v>
      </c>
      <c r="BE469" s="219">
        <f>IF(N469="základní",J469,0)</f>
        <v>0</v>
      </c>
      <c r="BF469" s="219">
        <f>IF(N469="snížená",J469,0)</f>
        <v>0</v>
      </c>
      <c r="BG469" s="219">
        <f>IF(N469="zákl. přenesená",J469,0)</f>
        <v>0</v>
      </c>
      <c r="BH469" s="219">
        <f>IF(N469="sníž. přenesená",J469,0)</f>
        <v>0</v>
      </c>
      <c r="BI469" s="219">
        <f>IF(N469="nulová",J469,0)</f>
        <v>0</v>
      </c>
      <c r="BJ469" s="18" t="s">
        <v>145</v>
      </c>
      <c r="BK469" s="219">
        <f>ROUND(I469*H469,2)</f>
        <v>0</v>
      </c>
      <c r="BL469" s="18" t="s">
        <v>251</v>
      </c>
      <c r="BM469" s="218" t="s">
        <v>828</v>
      </c>
    </row>
    <row r="470" s="14" customFormat="1">
      <c r="A470" s="14"/>
      <c r="B470" s="232"/>
      <c r="C470" s="233"/>
      <c r="D470" s="222" t="s">
        <v>147</v>
      </c>
      <c r="E470" s="234" t="s">
        <v>28</v>
      </c>
      <c r="F470" s="235" t="s">
        <v>384</v>
      </c>
      <c r="G470" s="233"/>
      <c r="H470" s="234" t="s">
        <v>28</v>
      </c>
      <c r="I470" s="236"/>
      <c r="J470" s="233"/>
      <c r="K470" s="233"/>
      <c r="L470" s="237"/>
      <c r="M470" s="238"/>
      <c r="N470" s="239"/>
      <c r="O470" s="239"/>
      <c r="P470" s="239"/>
      <c r="Q470" s="239"/>
      <c r="R470" s="239"/>
      <c r="S470" s="239"/>
      <c r="T470" s="240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1" t="s">
        <v>147</v>
      </c>
      <c r="AU470" s="241" t="s">
        <v>145</v>
      </c>
      <c r="AV470" s="14" t="s">
        <v>82</v>
      </c>
      <c r="AW470" s="14" t="s">
        <v>35</v>
      </c>
      <c r="AX470" s="14" t="s">
        <v>74</v>
      </c>
      <c r="AY470" s="241" t="s">
        <v>137</v>
      </c>
    </row>
    <row r="471" s="13" customFormat="1">
      <c r="A471" s="13"/>
      <c r="B471" s="220"/>
      <c r="C471" s="221"/>
      <c r="D471" s="222" t="s">
        <v>147</v>
      </c>
      <c r="E471" s="223" t="s">
        <v>28</v>
      </c>
      <c r="F471" s="224" t="s">
        <v>829</v>
      </c>
      <c r="G471" s="221"/>
      <c r="H471" s="225">
        <v>0.021000000000000001</v>
      </c>
      <c r="I471" s="226"/>
      <c r="J471" s="221"/>
      <c r="K471" s="221"/>
      <c r="L471" s="227"/>
      <c r="M471" s="228"/>
      <c r="N471" s="229"/>
      <c r="O471" s="229"/>
      <c r="P471" s="229"/>
      <c r="Q471" s="229"/>
      <c r="R471" s="229"/>
      <c r="S471" s="229"/>
      <c r="T471" s="23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1" t="s">
        <v>147</v>
      </c>
      <c r="AU471" s="231" t="s">
        <v>145</v>
      </c>
      <c r="AV471" s="13" t="s">
        <v>145</v>
      </c>
      <c r="AW471" s="13" t="s">
        <v>35</v>
      </c>
      <c r="AX471" s="13" t="s">
        <v>74</v>
      </c>
      <c r="AY471" s="231" t="s">
        <v>137</v>
      </c>
    </row>
    <row r="472" s="2" customFormat="1" ht="14.4" customHeight="1">
      <c r="A472" s="39"/>
      <c r="B472" s="40"/>
      <c r="C472" s="242" t="s">
        <v>830</v>
      </c>
      <c r="D472" s="242" t="s">
        <v>265</v>
      </c>
      <c r="E472" s="243" t="s">
        <v>831</v>
      </c>
      <c r="F472" s="244" t="s">
        <v>832</v>
      </c>
      <c r="G472" s="245" t="s">
        <v>200</v>
      </c>
      <c r="H472" s="246">
        <v>0.0080000000000000002</v>
      </c>
      <c r="I472" s="247"/>
      <c r="J472" s="248">
        <f>ROUND(I472*H472,2)</f>
        <v>0</v>
      </c>
      <c r="K472" s="249"/>
      <c r="L472" s="250"/>
      <c r="M472" s="251" t="s">
        <v>28</v>
      </c>
      <c r="N472" s="252" t="s">
        <v>46</v>
      </c>
      <c r="O472" s="85"/>
      <c r="P472" s="216">
        <f>O472*H472</f>
        <v>0</v>
      </c>
      <c r="Q472" s="216">
        <v>1</v>
      </c>
      <c r="R472" s="216">
        <f>Q472*H472</f>
        <v>0.0080000000000000002</v>
      </c>
      <c r="S472" s="216">
        <v>0</v>
      </c>
      <c r="T472" s="217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18" t="s">
        <v>340</v>
      </c>
      <c r="AT472" s="218" t="s">
        <v>265</v>
      </c>
      <c r="AU472" s="218" t="s">
        <v>145</v>
      </c>
      <c r="AY472" s="18" t="s">
        <v>137</v>
      </c>
      <c r="BE472" s="219">
        <f>IF(N472="základní",J472,0)</f>
        <v>0</v>
      </c>
      <c r="BF472" s="219">
        <f>IF(N472="snížená",J472,0)</f>
        <v>0</v>
      </c>
      <c r="BG472" s="219">
        <f>IF(N472="zákl. přenesená",J472,0)</f>
        <v>0</v>
      </c>
      <c r="BH472" s="219">
        <f>IF(N472="sníž. přenesená",J472,0)</f>
        <v>0</v>
      </c>
      <c r="BI472" s="219">
        <f>IF(N472="nulová",J472,0)</f>
        <v>0</v>
      </c>
      <c r="BJ472" s="18" t="s">
        <v>145</v>
      </c>
      <c r="BK472" s="219">
        <f>ROUND(I472*H472,2)</f>
        <v>0</v>
      </c>
      <c r="BL472" s="18" t="s">
        <v>251</v>
      </c>
      <c r="BM472" s="218" t="s">
        <v>833</v>
      </c>
    </row>
    <row r="473" s="14" customFormat="1">
      <c r="A473" s="14"/>
      <c r="B473" s="232"/>
      <c r="C473" s="233"/>
      <c r="D473" s="222" t="s">
        <v>147</v>
      </c>
      <c r="E473" s="234" t="s">
        <v>28</v>
      </c>
      <c r="F473" s="235" t="s">
        <v>384</v>
      </c>
      <c r="G473" s="233"/>
      <c r="H473" s="234" t="s">
        <v>28</v>
      </c>
      <c r="I473" s="236"/>
      <c r="J473" s="233"/>
      <c r="K473" s="233"/>
      <c r="L473" s="237"/>
      <c r="M473" s="238"/>
      <c r="N473" s="239"/>
      <c r="O473" s="239"/>
      <c r="P473" s="239"/>
      <c r="Q473" s="239"/>
      <c r="R473" s="239"/>
      <c r="S473" s="239"/>
      <c r="T473" s="240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1" t="s">
        <v>147</v>
      </c>
      <c r="AU473" s="241" t="s">
        <v>145</v>
      </c>
      <c r="AV473" s="14" t="s">
        <v>82</v>
      </c>
      <c r="AW473" s="14" t="s">
        <v>35</v>
      </c>
      <c r="AX473" s="14" t="s">
        <v>74</v>
      </c>
      <c r="AY473" s="241" t="s">
        <v>137</v>
      </c>
    </row>
    <row r="474" s="13" customFormat="1">
      <c r="A474" s="13"/>
      <c r="B474" s="220"/>
      <c r="C474" s="221"/>
      <c r="D474" s="222" t="s">
        <v>147</v>
      </c>
      <c r="E474" s="223" t="s">
        <v>28</v>
      </c>
      <c r="F474" s="224" t="s">
        <v>834</v>
      </c>
      <c r="G474" s="221"/>
      <c r="H474" s="225">
        <v>0.0080000000000000002</v>
      </c>
      <c r="I474" s="226"/>
      <c r="J474" s="221"/>
      <c r="K474" s="221"/>
      <c r="L474" s="227"/>
      <c r="M474" s="228"/>
      <c r="N474" s="229"/>
      <c r="O474" s="229"/>
      <c r="P474" s="229"/>
      <c r="Q474" s="229"/>
      <c r="R474" s="229"/>
      <c r="S474" s="229"/>
      <c r="T474" s="230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1" t="s">
        <v>147</v>
      </c>
      <c r="AU474" s="231" t="s">
        <v>145</v>
      </c>
      <c r="AV474" s="13" t="s">
        <v>145</v>
      </c>
      <c r="AW474" s="13" t="s">
        <v>35</v>
      </c>
      <c r="AX474" s="13" t="s">
        <v>74</v>
      </c>
      <c r="AY474" s="231" t="s">
        <v>137</v>
      </c>
    </row>
    <row r="475" s="2" customFormat="1" ht="37.8" customHeight="1">
      <c r="A475" s="39"/>
      <c r="B475" s="40"/>
      <c r="C475" s="206" t="s">
        <v>835</v>
      </c>
      <c r="D475" s="206" t="s">
        <v>140</v>
      </c>
      <c r="E475" s="207" t="s">
        <v>836</v>
      </c>
      <c r="F475" s="208" t="s">
        <v>837</v>
      </c>
      <c r="G475" s="209" t="s">
        <v>789</v>
      </c>
      <c r="H475" s="210">
        <v>188.10400000000001</v>
      </c>
      <c r="I475" s="211"/>
      <c r="J475" s="212">
        <f>ROUND(I475*H475,2)</f>
        <v>0</v>
      </c>
      <c r="K475" s="213"/>
      <c r="L475" s="45"/>
      <c r="M475" s="214" t="s">
        <v>28</v>
      </c>
      <c r="N475" s="215" t="s">
        <v>46</v>
      </c>
      <c r="O475" s="85"/>
      <c r="P475" s="216">
        <f>O475*H475</f>
        <v>0</v>
      </c>
      <c r="Q475" s="216">
        <v>0</v>
      </c>
      <c r="R475" s="216">
        <f>Q475*H475</f>
        <v>0</v>
      </c>
      <c r="S475" s="216">
        <v>0.001</v>
      </c>
      <c r="T475" s="217">
        <f>S475*H475</f>
        <v>0.18810400000000002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18" t="s">
        <v>251</v>
      </c>
      <c r="AT475" s="218" t="s">
        <v>140</v>
      </c>
      <c r="AU475" s="218" t="s">
        <v>145</v>
      </c>
      <c r="AY475" s="18" t="s">
        <v>137</v>
      </c>
      <c r="BE475" s="219">
        <f>IF(N475="základní",J475,0)</f>
        <v>0</v>
      </c>
      <c r="BF475" s="219">
        <f>IF(N475="snížená",J475,0)</f>
        <v>0</v>
      </c>
      <c r="BG475" s="219">
        <f>IF(N475="zákl. přenesená",J475,0)</f>
        <v>0</v>
      </c>
      <c r="BH475" s="219">
        <f>IF(N475="sníž. přenesená",J475,0)</f>
        <v>0</v>
      </c>
      <c r="BI475" s="219">
        <f>IF(N475="nulová",J475,0)</f>
        <v>0</v>
      </c>
      <c r="BJ475" s="18" t="s">
        <v>145</v>
      </c>
      <c r="BK475" s="219">
        <f>ROUND(I475*H475,2)</f>
        <v>0</v>
      </c>
      <c r="BL475" s="18" t="s">
        <v>251</v>
      </c>
      <c r="BM475" s="218" t="s">
        <v>838</v>
      </c>
    </row>
    <row r="476" s="13" customFormat="1">
      <c r="A476" s="13"/>
      <c r="B476" s="220"/>
      <c r="C476" s="221"/>
      <c r="D476" s="222" t="s">
        <v>147</v>
      </c>
      <c r="E476" s="223" t="s">
        <v>28</v>
      </c>
      <c r="F476" s="224" t="s">
        <v>839</v>
      </c>
      <c r="G476" s="221"/>
      <c r="H476" s="225">
        <v>62.719999999999999</v>
      </c>
      <c r="I476" s="226"/>
      <c r="J476" s="221"/>
      <c r="K476" s="221"/>
      <c r="L476" s="227"/>
      <c r="M476" s="228"/>
      <c r="N476" s="229"/>
      <c r="O476" s="229"/>
      <c r="P476" s="229"/>
      <c r="Q476" s="229"/>
      <c r="R476" s="229"/>
      <c r="S476" s="229"/>
      <c r="T476" s="230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1" t="s">
        <v>147</v>
      </c>
      <c r="AU476" s="231" t="s">
        <v>145</v>
      </c>
      <c r="AV476" s="13" t="s">
        <v>145</v>
      </c>
      <c r="AW476" s="13" t="s">
        <v>35</v>
      </c>
      <c r="AX476" s="13" t="s">
        <v>74</v>
      </c>
      <c r="AY476" s="231" t="s">
        <v>137</v>
      </c>
    </row>
    <row r="477" s="13" customFormat="1">
      <c r="A477" s="13"/>
      <c r="B477" s="220"/>
      <c r="C477" s="221"/>
      <c r="D477" s="222" t="s">
        <v>147</v>
      </c>
      <c r="E477" s="223" t="s">
        <v>28</v>
      </c>
      <c r="F477" s="224" t="s">
        <v>840</v>
      </c>
      <c r="G477" s="221"/>
      <c r="H477" s="225">
        <v>84.483000000000004</v>
      </c>
      <c r="I477" s="226"/>
      <c r="J477" s="221"/>
      <c r="K477" s="221"/>
      <c r="L477" s="227"/>
      <c r="M477" s="228"/>
      <c r="N477" s="229"/>
      <c r="O477" s="229"/>
      <c r="P477" s="229"/>
      <c r="Q477" s="229"/>
      <c r="R477" s="229"/>
      <c r="S477" s="229"/>
      <c r="T477" s="230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1" t="s">
        <v>147</v>
      </c>
      <c r="AU477" s="231" t="s">
        <v>145</v>
      </c>
      <c r="AV477" s="13" t="s">
        <v>145</v>
      </c>
      <c r="AW477" s="13" t="s">
        <v>35</v>
      </c>
      <c r="AX477" s="13" t="s">
        <v>74</v>
      </c>
      <c r="AY477" s="231" t="s">
        <v>137</v>
      </c>
    </row>
    <row r="478" s="13" customFormat="1">
      <c r="A478" s="13"/>
      <c r="B478" s="220"/>
      <c r="C478" s="221"/>
      <c r="D478" s="222" t="s">
        <v>147</v>
      </c>
      <c r="E478" s="223" t="s">
        <v>28</v>
      </c>
      <c r="F478" s="224" t="s">
        <v>841</v>
      </c>
      <c r="G478" s="221"/>
      <c r="H478" s="225">
        <v>40.901000000000003</v>
      </c>
      <c r="I478" s="226"/>
      <c r="J478" s="221"/>
      <c r="K478" s="221"/>
      <c r="L478" s="227"/>
      <c r="M478" s="228"/>
      <c r="N478" s="229"/>
      <c r="O478" s="229"/>
      <c r="P478" s="229"/>
      <c r="Q478" s="229"/>
      <c r="R478" s="229"/>
      <c r="S478" s="229"/>
      <c r="T478" s="230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1" t="s">
        <v>147</v>
      </c>
      <c r="AU478" s="231" t="s">
        <v>145</v>
      </c>
      <c r="AV478" s="13" t="s">
        <v>145</v>
      </c>
      <c r="AW478" s="13" t="s">
        <v>35</v>
      </c>
      <c r="AX478" s="13" t="s">
        <v>74</v>
      </c>
      <c r="AY478" s="231" t="s">
        <v>137</v>
      </c>
    </row>
    <row r="479" s="2" customFormat="1" ht="49.05" customHeight="1">
      <c r="A479" s="39"/>
      <c r="B479" s="40"/>
      <c r="C479" s="206" t="s">
        <v>842</v>
      </c>
      <c r="D479" s="206" t="s">
        <v>140</v>
      </c>
      <c r="E479" s="207" t="s">
        <v>843</v>
      </c>
      <c r="F479" s="208" t="s">
        <v>844</v>
      </c>
      <c r="G479" s="209" t="s">
        <v>200</v>
      </c>
      <c r="H479" s="210">
        <v>0.23599999999999999</v>
      </c>
      <c r="I479" s="211"/>
      <c r="J479" s="212">
        <f>ROUND(I479*H479,2)</f>
        <v>0</v>
      </c>
      <c r="K479" s="213"/>
      <c r="L479" s="45"/>
      <c r="M479" s="214" t="s">
        <v>28</v>
      </c>
      <c r="N479" s="215" t="s">
        <v>46</v>
      </c>
      <c r="O479" s="85"/>
      <c r="P479" s="216">
        <f>O479*H479</f>
        <v>0</v>
      </c>
      <c r="Q479" s="216">
        <v>0</v>
      </c>
      <c r="R479" s="216">
        <f>Q479*H479</f>
        <v>0</v>
      </c>
      <c r="S479" s="216">
        <v>0</v>
      </c>
      <c r="T479" s="217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18" t="s">
        <v>251</v>
      </c>
      <c r="AT479" s="218" t="s">
        <v>140</v>
      </c>
      <c r="AU479" s="218" t="s">
        <v>145</v>
      </c>
      <c r="AY479" s="18" t="s">
        <v>137</v>
      </c>
      <c r="BE479" s="219">
        <f>IF(N479="základní",J479,0)</f>
        <v>0</v>
      </c>
      <c r="BF479" s="219">
        <f>IF(N479="snížená",J479,0)</f>
        <v>0</v>
      </c>
      <c r="BG479" s="219">
        <f>IF(N479="zákl. přenesená",J479,0)</f>
        <v>0</v>
      </c>
      <c r="BH479" s="219">
        <f>IF(N479="sníž. přenesená",J479,0)</f>
        <v>0</v>
      </c>
      <c r="BI479" s="219">
        <f>IF(N479="nulová",J479,0)</f>
        <v>0</v>
      </c>
      <c r="BJ479" s="18" t="s">
        <v>145</v>
      </c>
      <c r="BK479" s="219">
        <f>ROUND(I479*H479,2)</f>
        <v>0</v>
      </c>
      <c r="BL479" s="18" t="s">
        <v>251</v>
      </c>
      <c r="BM479" s="218" t="s">
        <v>845</v>
      </c>
    </row>
    <row r="480" s="2" customFormat="1" ht="49.05" customHeight="1">
      <c r="A480" s="39"/>
      <c r="B480" s="40"/>
      <c r="C480" s="206" t="s">
        <v>846</v>
      </c>
      <c r="D480" s="206" t="s">
        <v>140</v>
      </c>
      <c r="E480" s="207" t="s">
        <v>847</v>
      </c>
      <c r="F480" s="208" t="s">
        <v>848</v>
      </c>
      <c r="G480" s="209" t="s">
        <v>200</v>
      </c>
      <c r="H480" s="210">
        <v>0.23599999999999999</v>
      </c>
      <c r="I480" s="211"/>
      <c r="J480" s="212">
        <f>ROUND(I480*H480,2)</f>
        <v>0</v>
      </c>
      <c r="K480" s="213"/>
      <c r="L480" s="45"/>
      <c r="M480" s="214" t="s">
        <v>28</v>
      </c>
      <c r="N480" s="215" t="s">
        <v>46</v>
      </c>
      <c r="O480" s="85"/>
      <c r="P480" s="216">
        <f>O480*H480</f>
        <v>0</v>
      </c>
      <c r="Q480" s="216">
        <v>0</v>
      </c>
      <c r="R480" s="216">
        <f>Q480*H480</f>
        <v>0</v>
      </c>
      <c r="S480" s="216">
        <v>0</v>
      </c>
      <c r="T480" s="217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18" t="s">
        <v>251</v>
      </c>
      <c r="AT480" s="218" t="s">
        <v>140</v>
      </c>
      <c r="AU480" s="218" t="s">
        <v>145</v>
      </c>
      <c r="AY480" s="18" t="s">
        <v>137</v>
      </c>
      <c r="BE480" s="219">
        <f>IF(N480="základní",J480,0)</f>
        <v>0</v>
      </c>
      <c r="BF480" s="219">
        <f>IF(N480="snížená",J480,0)</f>
        <v>0</v>
      </c>
      <c r="BG480" s="219">
        <f>IF(N480="zákl. přenesená",J480,0)</f>
        <v>0</v>
      </c>
      <c r="BH480" s="219">
        <f>IF(N480="sníž. přenesená",J480,0)</f>
        <v>0</v>
      </c>
      <c r="BI480" s="219">
        <f>IF(N480="nulová",J480,0)</f>
        <v>0</v>
      </c>
      <c r="BJ480" s="18" t="s">
        <v>145</v>
      </c>
      <c r="BK480" s="219">
        <f>ROUND(I480*H480,2)</f>
        <v>0</v>
      </c>
      <c r="BL480" s="18" t="s">
        <v>251</v>
      </c>
      <c r="BM480" s="218" t="s">
        <v>849</v>
      </c>
    </row>
    <row r="481" s="12" customFormat="1" ht="22.8" customHeight="1">
      <c r="A481" s="12"/>
      <c r="B481" s="190"/>
      <c r="C481" s="191"/>
      <c r="D481" s="192" t="s">
        <v>73</v>
      </c>
      <c r="E481" s="204" t="s">
        <v>850</v>
      </c>
      <c r="F481" s="204" t="s">
        <v>851</v>
      </c>
      <c r="G481" s="191"/>
      <c r="H481" s="191"/>
      <c r="I481" s="194"/>
      <c r="J481" s="205">
        <f>BK481</f>
        <v>0</v>
      </c>
      <c r="K481" s="191"/>
      <c r="L481" s="196"/>
      <c r="M481" s="197"/>
      <c r="N481" s="198"/>
      <c r="O481" s="198"/>
      <c r="P481" s="199">
        <f>SUM(P482:P501)</f>
        <v>0</v>
      </c>
      <c r="Q481" s="198"/>
      <c r="R481" s="199">
        <f>SUM(R482:R501)</f>
        <v>0.16952048399999997</v>
      </c>
      <c r="S481" s="198"/>
      <c r="T481" s="200">
        <f>SUM(T482:T501)</f>
        <v>0.33883457999999994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01" t="s">
        <v>145</v>
      </c>
      <c r="AT481" s="202" t="s">
        <v>73</v>
      </c>
      <c r="AU481" s="202" t="s">
        <v>82</v>
      </c>
      <c r="AY481" s="201" t="s">
        <v>137</v>
      </c>
      <c r="BK481" s="203">
        <f>SUM(BK482:BK501)</f>
        <v>0</v>
      </c>
    </row>
    <row r="482" s="2" customFormat="1" ht="24.15" customHeight="1">
      <c r="A482" s="39"/>
      <c r="B482" s="40"/>
      <c r="C482" s="206" t="s">
        <v>852</v>
      </c>
      <c r="D482" s="206" t="s">
        <v>140</v>
      </c>
      <c r="E482" s="207" t="s">
        <v>853</v>
      </c>
      <c r="F482" s="208" t="s">
        <v>854</v>
      </c>
      <c r="G482" s="209" t="s">
        <v>155</v>
      </c>
      <c r="H482" s="210">
        <v>4.4219999999999997</v>
      </c>
      <c r="I482" s="211"/>
      <c r="J482" s="212">
        <f>ROUND(I482*H482,2)</f>
        <v>0</v>
      </c>
      <c r="K482" s="213"/>
      <c r="L482" s="45"/>
      <c r="M482" s="214" t="s">
        <v>28</v>
      </c>
      <c r="N482" s="215" t="s">
        <v>46</v>
      </c>
      <c r="O482" s="85"/>
      <c r="P482" s="216">
        <f>O482*H482</f>
        <v>0</v>
      </c>
      <c r="Q482" s="216">
        <v>0</v>
      </c>
      <c r="R482" s="216">
        <f>Q482*H482</f>
        <v>0</v>
      </c>
      <c r="S482" s="216">
        <v>0</v>
      </c>
      <c r="T482" s="217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18" t="s">
        <v>251</v>
      </c>
      <c r="AT482" s="218" t="s">
        <v>140</v>
      </c>
      <c r="AU482" s="218" t="s">
        <v>145</v>
      </c>
      <c r="AY482" s="18" t="s">
        <v>137</v>
      </c>
      <c r="BE482" s="219">
        <f>IF(N482="základní",J482,0)</f>
        <v>0</v>
      </c>
      <c r="BF482" s="219">
        <f>IF(N482="snížená",J482,0)</f>
        <v>0</v>
      </c>
      <c r="BG482" s="219">
        <f>IF(N482="zákl. přenesená",J482,0)</f>
        <v>0</v>
      </c>
      <c r="BH482" s="219">
        <f>IF(N482="sníž. přenesená",J482,0)</f>
        <v>0</v>
      </c>
      <c r="BI482" s="219">
        <f>IF(N482="nulová",J482,0)</f>
        <v>0</v>
      </c>
      <c r="BJ482" s="18" t="s">
        <v>145</v>
      </c>
      <c r="BK482" s="219">
        <f>ROUND(I482*H482,2)</f>
        <v>0</v>
      </c>
      <c r="BL482" s="18" t="s">
        <v>251</v>
      </c>
      <c r="BM482" s="218" t="s">
        <v>855</v>
      </c>
    </row>
    <row r="483" s="13" customFormat="1">
      <c r="A483" s="13"/>
      <c r="B483" s="220"/>
      <c r="C483" s="221"/>
      <c r="D483" s="222" t="s">
        <v>147</v>
      </c>
      <c r="E483" s="223" t="s">
        <v>28</v>
      </c>
      <c r="F483" s="224" t="s">
        <v>405</v>
      </c>
      <c r="G483" s="221"/>
      <c r="H483" s="225">
        <v>4.4219999999999997</v>
      </c>
      <c r="I483" s="226"/>
      <c r="J483" s="221"/>
      <c r="K483" s="221"/>
      <c r="L483" s="227"/>
      <c r="M483" s="228"/>
      <c r="N483" s="229"/>
      <c r="O483" s="229"/>
      <c r="P483" s="229"/>
      <c r="Q483" s="229"/>
      <c r="R483" s="229"/>
      <c r="S483" s="229"/>
      <c r="T483" s="23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1" t="s">
        <v>147</v>
      </c>
      <c r="AU483" s="231" t="s">
        <v>145</v>
      </c>
      <c r="AV483" s="13" t="s">
        <v>145</v>
      </c>
      <c r="AW483" s="13" t="s">
        <v>35</v>
      </c>
      <c r="AX483" s="13" t="s">
        <v>74</v>
      </c>
      <c r="AY483" s="231" t="s">
        <v>137</v>
      </c>
    </row>
    <row r="484" s="2" customFormat="1" ht="24.15" customHeight="1">
      <c r="A484" s="39"/>
      <c r="B484" s="40"/>
      <c r="C484" s="206" t="s">
        <v>856</v>
      </c>
      <c r="D484" s="206" t="s">
        <v>140</v>
      </c>
      <c r="E484" s="207" t="s">
        <v>857</v>
      </c>
      <c r="F484" s="208" t="s">
        <v>858</v>
      </c>
      <c r="G484" s="209" t="s">
        <v>155</v>
      </c>
      <c r="H484" s="210">
        <v>4.4219999999999997</v>
      </c>
      <c r="I484" s="211"/>
      <c r="J484" s="212">
        <f>ROUND(I484*H484,2)</f>
        <v>0</v>
      </c>
      <c r="K484" s="213"/>
      <c r="L484" s="45"/>
      <c r="M484" s="214" t="s">
        <v>28</v>
      </c>
      <c r="N484" s="215" t="s">
        <v>46</v>
      </c>
      <c r="O484" s="85"/>
      <c r="P484" s="216">
        <f>O484*H484</f>
        <v>0</v>
      </c>
      <c r="Q484" s="216">
        <v>0.00029999999999999997</v>
      </c>
      <c r="R484" s="216">
        <f>Q484*H484</f>
        <v>0.0013265999999999998</v>
      </c>
      <c r="S484" s="216">
        <v>0</v>
      </c>
      <c r="T484" s="217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18" t="s">
        <v>251</v>
      </c>
      <c r="AT484" s="218" t="s">
        <v>140</v>
      </c>
      <c r="AU484" s="218" t="s">
        <v>145</v>
      </c>
      <c r="AY484" s="18" t="s">
        <v>137</v>
      </c>
      <c r="BE484" s="219">
        <f>IF(N484="základní",J484,0)</f>
        <v>0</v>
      </c>
      <c r="BF484" s="219">
        <f>IF(N484="snížená",J484,0)</f>
        <v>0</v>
      </c>
      <c r="BG484" s="219">
        <f>IF(N484="zákl. přenesená",J484,0)</f>
        <v>0</v>
      </c>
      <c r="BH484" s="219">
        <f>IF(N484="sníž. přenesená",J484,0)</f>
        <v>0</v>
      </c>
      <c r="BI484" s="219">
        <f>IF(N484="nulová",J484,0)</f>
        <v>0</v>
      </c>
      <c r="BJ484" s="18" t="s">
        <v>145</v>
      </c>
      <c r="BK484" s="219">
        <f>ROUND(I484*H484,2)</f>
        <v>0</v>
      </c>
      <c r="BL484" s="18" t="s">
        <v>251</v>
      </c>
      <c r="BM484" s="218" t="s">
        <v>859</v>
      </c>
    </row>
    <row r="485" s="2" customFormat="1" ht="37.8" customHeight="1">
      <c r="A485" s="39"/>
      <c r="B485" s="40"/>
      <c r="C485" s="206" t="s">
        <v>860</v>
      </c>
      <c r="D485" s="206" t="s">
        <v>140</v>
      </c>
      <c r="E485" s="207" t="s">
        <v>861</v>
      </c>
      <c r="F485" s="208" t="s">
        <v>862</v>
      </c>
      <c r="G485" s="209" t="s">
        <v>155</v>
      </c>
      <c r="H485" s="210">
        <v>4.4219999999999997</v>
      </c>
      <c r="I485" s="211"/>
      <c r="J485" s="212">
        <f>ROUND(I485*H485,2)</f>
        <v>0</v>
      </c>
      <c r="K485" s="213"/>
      <c r="L485" s="45"/>
      <c r="M485" s="214" t="s">
        <v>28</v>
      </c>
      <c r="N485" s="215" t="s">
        <v>46</v>
      </c>
      <c r="O485" s="85"/>
      <c r="P485" s="216">
        <f>O485*H485</f>
        <v>0</v>
      </c>
      <c r="Q485" s="216">
        <v>0.0075820000000000002</v>
      </c>
      <c r="R485" s="216">
        <f>Q485*H485</f>
        <v>0.033527603999999996</v>
      </c>
      <c r="S485" s="216">
        <v>0</v>
      </c>
      <c r="T485" s="217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18" t="s">
        <v>251</v>
      </c>
      <c r="AT485" s="218" t="s">
        <v>140</v>
      </c>
      <c r="AU485" s="218" t="s">
        <v>145</v>
      </c>
      <c r="AY485" s="18" t="s">
        <v>137</v>
      </c>
      <c r="BE485" s="219">
        <f>IF(N485="základní",J485,0)</f>
        <v>0</v>
      </c>
      <c r="BF485" s="219">
        <f>IF(N485="snížená",J485,0)</f>
        <v>0</v>
      </c>
      <c r="BG485" s="219">
        <f>IF(N485="zákl. přenesená",J485,0)</f>
        <v>0</v>
      </c>
      <c r="BH485" s="219">
        <f>IF(N485="sníž. přenesená",J485,0)</f>
        <v>0</v>
      </c>
      <c r="BI485" s="219">
        <f>IF(N485="nulová",J485,0)</f>
        <v>0</v>
      </c>
      <c r="BJ485" s="18" t="s">
        <v>145</v>
      </c>
      <c r="BK485" s="219">
        <f>ROUND(I485*H485,2)</f>
        <v>0</v>
      </c>
      <c r="BL485" s="18" t="s">
        <v>251</v>
      </c>
      <c r="BM485" s="218" t="s">
        <v>863</v>
      </c>
    </row>
    <row r="486" s="2" customFormat="1" ht="37.8" customHeight="1">
      <c r="A486" s="39"/>
      <c r="B486" s="40"/>
      <c r="C486" s="206" t="s">
        <v>864</v>
      </c>
      <c r="D486" s="206" t="s">
        <v>140</v>
      </c>
      <c r="E486" s="207" t="s">
        <v>865</v>
      </c>
      <c r="F486" s="208" t="s">
        <v>866</v>
      </c>
      <c r="G486" s="209" t="s">
        <v>172</v>
      </c>
      <c r="H486" s="210">
        <v>2.2599999999999998</v>
      </c>
      <c r="I486" s="211"/>
      <c r="J486" s="212">
        <f>ROUND(I486*H486,2)</f>
        <v>0</v>
      </c>
      <c r="K486" s="213"/>
      <c r="L486" s="45"/>
      <c r="M486" s="214" t="s">
        <v>28</v>
      </c>
      <c r="N486" s="215" t="s">
        <v>46</v>
      </c>
      <c r="O486" s="85"/>
      <c r="P486" s="216">
        <f>O486*H486</f>
        <v>0</v>
      </c>
      <c r="Q486" s="216">
        <v>0.00020000000000000001</v>
      </c>
      <c r="R486" s="216">
        <f>Q486*H486</f>
        <v>0.00045199999999999998</v>
      </c>
      <c r="S486" s="216">
        <v>0</v>
      </c>
      <c r="T486" s="217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18" t="s">
        <v>251</v>
      </c>
      <c r="AT486" s="218" t="s">
        <v>140</v>
      </c>
      <c r="AU486" s="218" t="s">
        <v>145</v>
      </c>
      <c r="AY486" s="18" t="s">
        <v>137</v>
      </c>
      <c r="BE486" s="219">
        <f>IF(N486="základní",J486,0)</f>
        <v>0</v>
      </c>
      <c r="BF486" s="219">
        <f>IF(N486="snížená",J486,0)</f>
        <v>0</v>
      </c>
      <c r="BG486" s="219">
        <f>IF(N486="zákl. přenesená",J486,0)</f>
        <v>0</v>
      </c>
      <c r="BH486" s="219">
        <f>IF(N486="sníž. přenesená",J486,0)</f>
        <v>0</v>
      </c>
      <c r="BI486" s="219">
        <f>IF(N486="nulová",J486,0)</f>
        <v>0</v>
      </c>
      <c r="BJ486" s="18" t="s">
        <v>145</v>
      </c>
      <c r="BK486" s="219">
        <f>ROUND(I486*H486,2)</f>
        <v>0</v>
      </c>
      <c r="BL486" s="18" t="s">
        <v>251</v>
      </c>
      <c r="BM486" s="218" t="s">
        <v>867</v>
      </c>
    </row>
    <row r="487" s="13" customFormat="1">
      <c r="A487" s="13"/>
      <c r="B487" s="220"/>
      <c r="C487" s="221"/>
      <c r="D487" s="222" t="s">
        <v>147</v>
      </c>
      <c r="E487" s="223" t="s">
        <v>28</v>
      </c>
      <c r="F487" s="224" t="s">
        <v>868</v>
      </c>
      <c r="G487" s="221"/>
      <c r="H487" s="225">
        <v>2.2599999999999998</v>
      </c>
      <c r="I487" s="226"/>
      <c r="J487" s="221"/>
      <c r="K487" s="221"/>
      <c r="L487" s="227"/>
      <c r="M487" s="228"/>
      <c r="N487" s="229"/>
      <c r="O487" s="229"/>
      <c r="P487" s="229"/>
      <c r="Q487" s="229"/>
      <c r="R487" s="229"/>
      <c r="S487" s="229"/>
      <c r="T487" s="23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1" t="s">
        <v>147</v>
      </c>
      <c r="AU487" s="231" t="s">
        <v>145</v>
      </c>
      <c r="AV487" s="13" t="s">
        <v>145</v>
      </c>
      <c r="AW487" s="13" t="s">
        <v>35</v>
      </c>
      <c r="AX487" s="13" t="s">
        <v>74</v>
      </c>
      <c r="AY487" s="231" t="s">
        <v>137</v>
      </c>
    </row>
    <row r="488" s="2" customFormat="1" ht="14.4" customHeight="1">
      <c r="A488" s="39"/>
      <c r="B488" s="40"/>
      <c r="C488" s="242" t="s">
        <v>869</v>
      </c>
      <c r="D488" s="242" t="s">
        <v>265</v>
      </c>
      <c r="E488" s="243" t="s">
        <v>870</v>
      </c>
      <c r="F488" s="244" t="s">
        <v>871</v>
      </c>
      <c r="G488" s="245" t="s">
        <v>172</v>
      </c>
      <c r="H488" s="246">
        <v>2.4860000000000002</v>
      </c>
      <c r="I488" s="247"/>
      <c r="J488" s="248">
        <f>ROUND(I488*H488,2)</f>
        <v>0</v>
      </c>
      <c r="K488" s="249"/>
      <c r="L488" s="250"/>
      <c r="M488" s="251" t="s">
        <v>28</v>
      </c>
      <c r="N488" s="252" t="s">
        <v>46</v>
      </c>
      <c r="O488" s="85"/>
      <c r="P488" s="216">
        <f>O488*H488</f>
        <v>0</v>
      </c>
      <c r="Q488" s="216">
        <v>0.00017000000000000001</v>
      </c>
      <c r="R488" s="216">
        <f>Q488*H488</f>
        <v>0.00042262000000000007</v>
      </c>
      <c r="S488" s="216">
        <v>0</v>
      </c>
      <c r="T488" s="217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18" t="s">
        <v>340</v>
      </c>
      <c r="AT488" s="218" t="s">
        <v>265</v>
      </c>
      <c r="AU488" s="218" t="s">
        <v>145</v>
      </c>
      <c r="AY488" s="18" t="s">
        <v>137</v>
      </c>
      <c r="BE488" s="219">
        <f>IF(N488="základní",J488,0)</f>
        <v>0</v>
      </c>
      <c r="BF488" s="219">
        <f>IF(N488="snížená",J488,0)</f>
        <v>0</v>
      </c>
      <c r="BG488" s="219">
        <f>IF(N488="zákl. přenesená",J488,0)</f>
        <v>0</v>
      </c>
      <c r="BH488" s="219">
        <f>IF(N488="sníž. přenesená",J488,0)</f>
        <v>0</v>
      </c>
      <c r="BI488" s="219">
        <f>IF(N488="nulová",J488,0)</f>
        <v>0</v>
      </c>
      <c r="BJ488" s="18" t="s">
        <v>145</v>
      </c>
      <c r="BK488" s="219">
        <f>ROUND(I488*H488,2)</f>
        <v>0</v>
      </c>
      <c r="BL488" s="18" t="s">
        <v>251</v>
      </c>
      <c r="BM488" s="218" t="s">
        <v>872</v>
      </c>
    </row>
    <row r="489" s="13" customFormat="1">
      <c r="A489" s="13"/>
      <c r="B489" s="220"/>
      <c r="C489" s="221"/>
      <c r="D489" s="222" t="s">
        <v>147</v>
      </c>
      <c r="E489" s="221"/>
      <c r="F489" s="224" t="s">
        <v>873</v>
      </c>
      <c r="G489" s="221"/>
      <c r="H489" s="225">
        <v>2.4860000000000002</v>
      </c>
      <c r="I489" s="226"/>
      <c r="J489" s="221"/>
      <c r="K489" s="221"/>
      <c r="L489" s="227"/>
      <c r="M489" s="228"/>
      <c r="N489" s="229"/>
      <c r="O489" s="229"/>
      <c r="P489" s="229"/>
      <c r="Q489" s="229"/>
      <c r="R489" s="229"/>
      <c r="S489" s="229"/>
      <c r="T489" s="230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1" t="s">
        <v>147</v>
      </c>
      <c r="AU489" s="231" t="s">
        <v>145</v>
      </c>
      <c r="AV489" s="13" t="s">
        <v>145</v>
      </c>
      <c r="AW489" s="13" t="s">
        <v>4</v>
      </c>
      <c r="AX489" s="13" t="s">
        <v>82</v>
      </c>
      <c r="AY489" s="231" t="s">
        <v>137</v>
      </c>
    </row>
    <row r="490" s="2" customFormat="1" ht="24.15" customHeight="1">
      <c r="A490" s="39"/>
      <c r="B490" s="40"/>
      <c r="C490" s="206" t="s">
        <v>874</v>
      </c>
      <c r="D490" s="206" t="s">
        <v>140</v>
      </c>
      <c r="E490" s="207" t="s">
        <v>875</v>
      </c>
      <c r="F490" s="208" t="s">
        <v>876</v>
      </c>
      <c r="G490" s="209" t="s">
        <v>172</v>
      </c>
      <c r="H490" s="210">
        <v>6.4199999999999999</v>
      </c>
      <c r="I490" s="211"/>
      <c r="J490" s="212">
        <f>ROUND(I490*H490,2)</f>
        <v>0</v>
      </c>
      <c r="K490" s="213"/>
      <c r="L490" s="45"/>
      <c r="M490" s="214" t="s">
        <v>28</v>
      </c>
      <c r="N490" s="215" t="s">
        <v>46</v>
      </c>
      <c r="O490" s="85"/>
      <c r="P490" s="216">
        <f>O490*H490</f>
        <v>0</v>
      </c>
      <c r="Q490" s="216">
        <v>0.000428</v>
      </c>
      <c r="R490" s="216">
        <f>Q490*H490</f>
        <v>0.0027477600000000001</v>
      </c>
      <c r="S490" s="216">
        <v>0</v>
      </c>
      <c r="T490" s="217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18" t="s">
        <v>251</v>
      </c>
      <c r="AT490" s="218" t="s">
        <v>140</v>
      </c>
      <c r="AU490" s="218" t="s">
        <v>145</v>
      </c>
      <c r="AY490" s="18" t="s">
        <v>137</v>
      </c>
      <c r="BE490" s="219">
        <f>IF(N490="základní",J490,0)</f>
        <v>0</v>
      </c>
      <c r="BF490" s="219">
        <f>IF(N490="snížená",J490,0)</f>
        <v>0</v>
      </c>
      <c r="BG490" s="219">
        <f>IF(N490="zákl. přenesená",J490,0)</f>
        <v>0</v>
      </c>
      <c r="BH490" s="219">
        <f>IF(N490="sníž. přenesená",J490,0)</f>
        <v>0</v>
      </c>
      <c r="BI490" s="219">
        <f>IF(N490="nulová",J490,0)</f>
        <v>0</v>
      </c>
      <c r="BJ490" s="18" t="s">
        <v>145</v>
      </c>
      <c r="BK490" s="219">
        <f>ROUND(I490*H490,2)</f>
        <v>0</v>
      </c>
      <c r="BL490" s="18" t="s">
        <v>251</v>
      </c>
      <c r="BM490" s="218" t="s">
        <v>877</v>
      </c>
    </row>
    <row r="491" s="13" customFormat="1">
      <c r="A491" s="13"/>
      <c r="B491" s="220"/>
      <c r="C491" s="221"/>
      <c r="D491" s="222" t="s">
        <v>147</v>
      </c>
      <c r="E491" s="223" t="s">
        <v>28</v>
      </c>
      <c r="F491" s="224" t="s">
        <v>878</v>
      </c>
      <c r="G491" s="221"/>
      <c r="H491" s="225">
        <v>6.4199999999999999</v>
      </c>
      <c r="I491" s="226"/>
      <c r="J491" s="221"/>
      <c r="K491" s="221"/>
      <c r="L491" s="227"/>
      <c r="M491" s="228"/>
      <c r="N491" s="229"/>
      <c r="O491" s="229"/>
      <c r="P491" s="229"/>
      <c r="Q491" s="229"/>
      <c r="R491" s="229"/>
      <c r="S491" s="229"/>
      <c r="T491" s="23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1" t="s">
        <v>147</v>
      </c>
      <c r="AU491" s="231" t="s">
        <v>145</v>
      </c>
      <c r="AV491" s="13" t="s">
        <v>145</v>
      </c>
      <c r="AW491" s="13" t="s">
        <v>35</v>
      </c>
      <c r="AX491" s="13" t="s">
        <v>74</v>
      </c>
      <c r="AY491" s="231" t="s">
        <v>137</v>
      </c>
    </row>
    <row r="492" s="2" customFormat="1" ht="37.8" customHeight="1">
      <c r="A492" s="39"/>
      <c r="B492" s="40"/>
      <c r="C492" s="242" t="s">
        <v>879</v>
      </c>
      <c r="D492" s="242" t="s">
        <v>265</v>
      </c>
      <c r="E492" s="243" t="s">
        <v>880</v>
      </c>
      <c r="F492" s="244" t="s">
        <v>881</v>
      </c>
      <c r="G492" s="245" t="s">
        <v>155</v>
      </c>
      <c r="H492" s="246">
        <v>0.70599999999999996</v>
      </c>
      <c r="I492" s="247"/>
      <c r="J492" s="248">
        <f>ROUND(I492*H492,2)</f>
        <v>0</v>
      </c>
      <c r="K492" s="249"/>
      <c r="L492" s="250"/>
      <c r="M492" s="251" t="s">
        <v>28</v>
      </c>
      <c r="N492" s="252" t="s">
        <v>46</v>
      </c>
      <c r="O492" s="85"/>
      <c r="P492" s="216">
        <f>O492*H492</f>
        <v>0</v>
      </c>
      <c r="Q492" s="216">
        <v>0.019199999999999998</v>
      </c>
      <c r="R492" s="216">
        <f>Q492*H492</f>
        <v>0.013555199999999998</v>
      </c>
      <c r="S492" s="216">
        <v>0</v>
      </c>
      <c r="T492" s="217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18" t="s">
        <v>340</v>
      </c>
      <c r="AT492" s="218" t="s">
        <v>265</v>
      </c>
      <c r="AU492" s="218" t="s">
        <v>145</v>
      </c>
      <c r="AY492" s="18" t="s">
        <v>137</v>
      </c>
      <c r="BE492" s="219">
        <f>IF(N492="základní",J492,0)</f>
        <v>0</v>
      </c>
      <c r="BF492" s="219">
        <f>IF(N492="snížená",J492,0)</f>
        <v>0</v>
      </c>
      <c r="BG492" s="219">
        <f>IF(N492="zákl. přenesená",J492,0)</f>
        <v>0</v>
      </c>
      <c r="BH492" s="219">
        <f>IF(N492="sníž. přenesená",J492,0)</f>
        <v>0</v>
      </c>
      <c r="BI492" s="219">
        <f>IF(N492="nulová",J492,0)</f>
        <v>0</v>
      </c>
      <c r="BJ492" s="18" t="s">
        <v>145</v>
      </c>
      <c r="BK492" s="219">
        <f>ROUND(I492*H492,2)</f>
        <v>0</v>
      </c>
      <c r="BL492" s="18" t="s">
        <v>251</v>
      </c>
      <c r="BM492" s="218" t="s">
        <v>882</v>
      </c>
    </row>
    <row r="493" s="13" customFormat="1">
      <c r="A493" s="13"/>
      <c r="B493" s="220"/>
      <c r="C493" s="221"/>
      <c r="D493" s="222" t="s">
        <v>147</v>
      </c>
      <c r="E493" s="221"/>
      <c r="F493" s="224" t="s">
        <v>883</v>
      </c>
      <c r="G493" s="221"/>
      <c r="H493" s="225">
        <v>0.70599999999999996</v>
      </c>
      <c r="I493" s="226"/>
      <c r="J493" s="221"/>
      <c r="K493" s="221"/>
      <c r="L493" s="227"/>
      <c r="M493" s="228"/>
      <c r="N493" s="229"/>
      <c r="O493" s="229"/>
      <c r="P493" s="229"/>
      <c r="Q493" s="229"/>
      <c r="R493" s="229"/>
      <c r="S493" s="229"/>
      <c r="T493" s="230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1" t="s">
        <v>147</v>
      </c>
      <c r="AU493" s="231" t="s">
        <v>145</v>
      </c>
      <c r="AV493" s="13" t="s">
        <v>145</v>
      </c>
      <c r="AW493" s="13" t="s">
        <v>4</v>
      </c>
      <c r="AX493" s="13" t="s">
        <v>82</v>
      </c>
      <c r="AY493" s="231" t="s">
        <v>137</v>
      </c>
    </row>
    <row r="494" s="2" customFormat="1" ht="24.15" customHeight="1">
      <c r="A494" s="39"/>
      <c r="B494" s="40"/>
      <c r="C494" s="206" t="s">
        <v>884</v>
      </c>
      <c r="D494" s="206" t="s">
        <v>140</v>
      </c>
      <c r="E494" s="207" t="s">
        <v>885</v>
      </c>
      <c r="F494" s="208" t="s">
        <v>886</v>
      </c>
      <c r="G494" s="209" t="s">
        <v>155</v>
      </c>
      <c r="H494" s="210">
        <v>4.0739999999999998</v>
      </c>
      <c r="I494" s="211"/>
      <c r="J494" s="212">
        <f>ROUND(I494*H494,2)</f>
        <v>0</v>
      </c>
      <c r="K494" s="213"/>
      <c r="L494" s="45"/>
      <c r="M494" s="214" t="s">
        <v>28</v>
      </c>
      <c r="N494" s="215" t="s">
        <v>46</v>
      </c>
      <c r="O494" s="85"/>
      <c r="P494" s="216">
        <f>O494*H494</f>
        <v>0</v>
      </c>
      <c r="Q494" s="216">
        <v>0</v>
      </c>
      <c r="R494" s="216">
        <f>Q494*H494</f>
        <v>0</v>
      </c>
      <c r="S494" s="216">
        <v>0.083169999999999994</v>
      </c>
      <c r="T494" s="217">
        <f>S494*H494</f>
        <v>0.33883457999999994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18" t="s">
        <v>251</v>
      </c>
      <c r="AT494" s="218" t="s">
        <v>140</v>
      </c>
      <c r="AU494" s="218" t="s">
        <v>145</v>
      </c>
      <c r="AY494" s="18" t="s">
        <v>137</v>
      </c>
      <c r="BE494" s="219">
        <f>IF(N494="základní",J494,0)</f>
        <v>0</v>
      </c>
      <c r="BF494" s="219">
        <f>IF(N494="snížená",J494,0)</f>
        <v>0</v>
      </c>
      <c r="BG494" s="219">
        <f>IF(N494="zákl. přenesená",J494,0)</f>
        <v>0</v>
      </c>
      <c r="BH494" s="219">
        <f>IF(N494="sníž. přenesená",J494,0)</f>
        <v>0</v>
      </c>
      <c r="BI494" s="219">
        <f>IF(N494="nulová",J494,0)</f>
        <v>0</v>
      </c>
      <c r="BJ494" s="18" t="s">
        <v>145</v>
      </c>
      <c r="BK494" s="219">
        <f>ROUND(I494*H494,2)</f>
        <v>0</v>
      </c>
      <c r="BL494" s="18" t="s">
        <v>251</v>
      </c>
      <c r="BM494" s="218" t="s">
        <v>887</v>
      </c>
    </row>
    <row r="495" s="13" customFormat="1">
      <c r="A495" s="13"/>
      <c r="B495" s="220"/>
      <c r="C495" s="221"/>
      <c r="D495" s="222" t="s">
        <v>147</v>
      </c>
      <c r="E495" s="223" t="s">
        <v>28</v>
      </c>
      <c r="F495" s="224" t="s">
        <v>888</v>
      </c>
      <c r="G495" s="221"/>
      <c r="H495" s="225">
        <v>4.0739999999999998</v>
      </c>
      <c r="I495" s="226"/>
      <c r="J495" s="221"/>
      <c r="K495" s="221"/>
      <c r="L495" s="227"/>
      <c r="M495" s="228"/>
      <c r="N495" s="229"/>
      <c r="O495" s="229"/>
      <c r="P495" s="229"/>
      <c r="Q495" s="229"/>
      <c r="R495" s="229"/>
      <c r="S495" s="229"/>
      <c r="T495" s="230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1" t="s">
        <v>147</v>
      </c>
      <c r="AU495" s="231" t="s">
        <v>145</v>
      </c>
      <c r="AV495" s="13" t="s">
        <v>145</v>
      </c>
      <c r="AW495" s="13" t="s">
        <v>35</v>
      </c>
      <c r="AX495" s="13" t="s">
        <v>74</v>
      </c>
      <c r="AY495" s="231" t="s">
        <v>137</v>
      </c>
    </row>
    <row r="496" s="2" customFormat="1" ht="24.15" customHeight="1">
      <c r="A496" s="39"/>
      <c r="B496" s="40"/>
      <c r="C496" s="206" t="s">
        <v>889</v>
      </c>
      <c r="D496" s="206" t="s">
        <v>140</v>
      </c>
      <c r="E496" s="207" t="s">
        <v>890</v>
      </c>
      <c r="F496" s="208" t="s">
        <v>891</v>
      </c>
      <c r="G496" s="209" t="s">
        <v>155</v>
      </c>
      <c r="H496" s="210">
        <v>4.4219999999999997</v>
      </c>
      <c r="I496" s="211"/>
      <c r="J496" s="212">
        <f>ROUND(I496*H496,2)</f>
        <v>0</v>
      </c>
      <c r="K496" s="213"/>
      <c r="L496" s="45"/>
      <c r="M496" s="214" t="s">
        <v>28</v>
      </c>
      <c r="N496" s="215" t="s">
        <v>46</v>
      </c>
      <c r="O496" s="85"/>
      <c r="P496" s="216">
        <f>O496*H496</f>
        <v>0</v>
      </c>
      <c r="Q496" s="216">
        <v>0.00545</v>
      </c>
      <c r="R496" s="216">
        <f>Q496*H496</f>
        <v>0.024099899999999997</v>
      </c>
      <c r="S496" s="216">
        <v>0</v>
      </c>
      <c r="T496" s="217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18" t="s">
        <v>251</v>
      </c>
      <c r="AT496" s="218" t="s">
        <v>140</v>
      </c>
      <c r="AU496" s="218" t="s">
        <v>145</v>
      </c>
      <c r="AY496" s="18" t="s">
        <v>137</v>
      </c>
      <c r="BE496" s="219">
        <f>IF(N496="základní",J496,0)</f>
        <v>0</v>
      </c>
      <c r="BF496" s="219">
        <f>IF(N496="snížená",J496,0)</f>
        <v>0</v>
      </c>
      <c r="BG496" s="219">
        <f>IF(N496="zákl. přenesená",J496,0)</f>
        <v>0</v>
      </c>
      <c r="BH496" s="219">
        <f>IF(N496="sníž. přenesená",J496,0)</f>
        <v>0</v>
      </c>
      <c r="BI496" s="219">
        <f>IF(N496="nulová",J496,0)</f>
        <v>0</v>
      </c>
      <c r="BJ496" s="18" t="s">
        <v>145</v>
      </c>
      <c r="BK496" s="219">
        <f>ROUND(I496*H496,2)</f>
        <v>0</v>
      </c>
      <c r="BL496" s="18" t="s">
        <v>251</v>
      </c>
      <c r="BM496" s="218" t="s">
        <v>892</v>
      </c>
    </row>
    <row r="497" s="13" customFormat="1">
      <c r="A497" s="13"/>
      <c r="B497" s="220"/>
      <c r="C497" s="221"/>
      <c r="D497" s="222" t="s">
        <v>147</v>
      </c>
      <c r="E497" s="223" t="s">
        <v>28</v>
      </c>
      <c r="F497" s="224" t="s">
        <v>405</v>
      </c>
      <c r="G497" s="221"/>
      <c r="H497" s="225">
        <v>4.4219999999999997</v>
      </c>
      <c r="I497" s="226"/>
      <c r="J497" s="221"/>
      <c r="K497" s="221"/>
      <c r="L497" s="227"/>
      <c r="M497" s="228"/>
      <c r="N497" s="229"/>
      <c r="O497" s="229"/>
      <c r="P497" s="229"/>
      <c r="Q497" s="229"/>
      <c r="R497" s="229"/>
      <c r="S497" s="229"/>
      <c r="T497" s="230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1" t="s">
        <v>147</v>
      </c>
      <c r="AU497" s="231" t="s">
        <v>145</v>
      </c>
      <c r="AV497" s="13" t="s">
        <v>145</v>
      </c>
      <c r="AW497" s="13" t="s">
        <v>35</v>
      </c>
      <c r="AX497" s="13" t="s">
        <v>74</v>
      </c>
      <c r="AY497" s="231" t="s">
        <v>137</v>
      </c>
    </row>
    <row r="498" s="2" customFormat="1" ht="37.8" customHeight="1">
      <c r="A498" s="39"/>
      <c r="B498" s="40"/>
      <c r="C498" s="242" t="s">
        <v>893</v>
      </c>
      <c r="D498" s="242" t="s">
        <v>265</v>
      </c>
      <c r="E498" s="243" t="s">
        <v>880</v>
      </c>
      <c r="F498" s="244" t="s">
        <v>881</v>
      </c>
      <c r="G498" s="245" t="s">
        <v>155</v>
      </c>
      <c r="H498" s="246">
        <v>4.8639999999999999</v>
      </c>
      <c r="I498" s="247"/>
      <c r="J498" s="248">
        <f>ROUND(I498*H498,2)</f>
        <v>0</v>
      </c>
      <c r="K498" s="249"/>
      <c r="L498" s="250"/>
      <c r="M498" s="251" t="s">
        <v>28</v>
      </c>
      <c r="N498" s="252" t="s">
        <v>46</v>
      </c>
      <c r="O498" s="85"/>
      <c r="P498" s="216">
        <f>O498*H498</f>
        <v>0</v>
      </c>
      <c r="Q498" s="216">
        <v>0.019199999999999998</v>
      </c>
      <c r="R498" s="216">
        <f>Q498*H498</f>
        <v>0.093388799999999994</v>
      </c>
      <c r="S498" s="216">
        <v>0</v>
      </c>
      <c r="T498" s="217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18" t="s">
        <v>340</v>
      </c>
      <c r="AT498" s="218" t="s">
        <v>265</v>
      </c>
      <c r="AU498" s="218" t="s">
        <v>145</v>
      </c>
      <c r="AY498" s="18" t="s">
        <v>137</v>
      </c>
      <c r="BE498" s="219">
        <f>IF(N498="základní",J498,0)</f>
        <v>0</v>
      </c>
      <c r="BF498" s="219">
        <f>IF(N498="snížená",J498,0)</f>
        <v>0</v>
      </c>
      <c r="BG498" s="219">
        <f>IF(N498="zákl. přenesená",J498,0)</f>
        <v>0</v>
      </c>
      <c r="BH498" s="219">
        <f>IF(N498="sníž. přenesená",J498,0)</f>
        <v>0</v>
      </c>
      <c r="BI498" s="219">
        <f>IF(N498="nulová",J498,0)</f>
        <v>0</v>
      </c>
      <c r="BJ498" s="18" t="s">
        <v>145</v>
      </c>
      <c r="BK498" s="219">
        <f>ROUND(I498*H498,2)</f>
        <v>0</v>
      </c>
      <c r="BL498" s="18" t="s">
        <v>251</v>
      </c>
      <c r="BM498" s="218" t="s">
        <v>894</v>
      </c>
    </row>
    <row r="499" s="13" customFormat="1">
      <c r="A499" s="13"/>
      <c r="B499" s="220"/>
      <c r="C499" s="221"/>
      <c r="D499" s="222" t="s">
        <v>147</v>
      </c>
      <c r="E499" s="221"/>
      <c r="F499" s="224" t="s">
        <v>895</v>
      </c>
      <c r="G499" s="221"/>
      <c r="H499" s="225">
        <v>4.8639999999999999</v>
      </c>
      <c r="I499" s="226"/>
      <c r="J499" s="221"/>
      <c r="K499" s="221"/>
      <c r="L499" s="227"/>
      <c r="M499" s="228"/>
      <c r="N499" s="229"/>
      <c r="O499" s="229"/>
      <c r="P499" s="229"/>
      <c r="Q499" s="229"/>
      <c r="R499" s="229"/>
      <c r="S499" s="229"/>
      <c r="T499" s="230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1" t="s">
        <v>147</v>
      </c>
      <c r="AU499" s="231" t="s">
        <v>145</v>
      </c>
      <c r="AV499" s="13" t="s">
        <v>145</v>
      </c>
      <c r="AW499" s="13" t="s">
        <v>4</v>
      </c>
      <c r="AX499" s="13" t="s">
        <v>82</v>
      </c>
      <c r="AY499" s="231" t="s">
        <v>137</v>
      </c>
    </row>
    <row r="500" s="2" customFormat="1" ht="49.05" customHeight="1">
      <c r="A500" s="39"/>
      <c r="B500" s="40"/>
      <c r="C500" s="206" t="s">
        <v>896</v>
      </c>
      <c r="D500" s="206" t="s">
        <v>140</v>
      </c>
      <c r="E500" s="207" t="s">
        <v>897</v>
      </c>
      <c r="F500" s="208" t="s">
        <v>898</v>
      </c>
      <c r="G500" s="209" t="s">
        <v>200</v>
      </c>
      <c r="H500" s="210">
        <v>0.17000000000000001</v>
      </c>
      <c r="I500" s="211"/>
      <c r="J500" s="212">
        <f>ROUND(I500*H500,2)</f>
        <v>0</v>
      </c>
      <c r="K500" s="213"/>
      <c r="L500" s="45"/>
      <c r="M500" s="214" t="s">
        <v>28</v>
      </c>
      <c r="N500" s="215" t="s">
        <v>46</v>
      </c>
      <c r="O500" s="85"/>
      <c r="P500" s="216">
        <f>O500*H500</f>
        <v>0</v>
      </c>
      <c r="Q500" s="216">
        <v>0</v>
      </c>
      <c r="R500" s="216">
        <f>Q500*H500</f>
        <v>0</v>
      </c>
      <c r="S500" s="216">
        <v>0</v>
      </c>
      <c r="T500" s="217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18" t="s">
        <v>251</v>
      </c>
      <c r="AT500" s="218" t="s">
        <v>140</v>
      </c>
      <c r="AU500" s="218" t="s">
        <v>145</v>
      </c>
      <c r="AY500" s="18" t="s">
        <v>137</v>
      </c>
      <c r="BE500" s="219">
        <f>IF(N500="základní",J500,0)</f>
        <v>0</v>
      </c>
      <c r="BF500" s="219">
        <f>IF(N500="snížená",J500,0)</f>
        <v>0</v>
      </c>
      <c r="BG500" s="219">
        <f>IF(N500="zákl. přenesená",J500,0)</f>
        <v>0</v>
      </c>
      <c r="BH500" s="219">
        <f>IF(N500="sníž. přenesená",J500,0)</f>
        <v>0</v>
      </c>
      <c r="BI500" s="219">
        <f>IF(N500="nulová",J500,0)</f>
        <v>0</v>
      </c>
      <c r="BJ500" s="18" t="s">
        <v>145</v>
      </c>
      <c r="BK500" s="219">
        <f>ROUND(I500*H500,2)</f>
        <v>0</v>
      </c>
      <c r="BL500" s="18" t="s">
        <v>251</v>
      </c>
      <c r="BM500" s="218" t="s">
        <v>899</v>
      </c>
    </row>
    <row r="501" s="2" customFormat="1" ht="49.05" customHeight="1">
      <c r="A501" s="39"/>
      <c r="B501" s="40"/>
      <c r="C501" s="206" t="s">
        <v>900</v>
      </c>
      <c r="D501" s="206" t="s">
        <v>140</v>
      </c>
      <c r="E501" s="207" t="s">
        <v>901</v>
      </c>
      <c r="F501" s="208" t="s">
        <v>902</v>
      </c>
      <c r="G501" s="209" t="s">
        <v>200</v>
      </c>
      <c r="H501" s="210">
        <v>0.17000000000000001</v>
      </c>
      <c r="I501" s="211"/>
      <c r="J501" s="212">
        <f>ROUND(I501*H501,2)</f>
        <v>0</v>
      </c>
      <c r="K501" s="213"/>
      <c r="L501" s="45"/>
      <c r="M501" s="214" t="s">
        <v>28</v>
      </c>
      <c r="N501" s="215" t="s">
        <v>46</v>
      </c>
      <c r="O501" s="85"/>
      <c r="P501" s="216">
        <f>O501*H501</f>
        <v>0</v>
      </c>
      <c r="Q501" s="216">
        <v>0</v>
      </c>
      <c r="R501" s="216">
        <f>Q501*H501</f>
        <v>0</v>
      </c>
      <c r="S501" s="216">
        <v>0</v>
      </c>
      <c r="T501" s="217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18" t="s">
        <v>251</v>
      </c>
      <c r="AT501" s="218" t="s">
        <v>140</v>
      </c>
      <c r="AU501" s="218" t="s">
        <v>145</v>
      </c>
      <c r="AY501" s="18" t="s">
        <v>137</v>
      </c>
      <c r="BE501" s="219">
        <f>IF(N501="základní",J501,0)</f>
        <v>0</v>
      </c>
      <c r="BF501" s="219">
        <f>IF(N501="snížená",J501,0)</f>
        <v>0</v>
      </c>
      <c r="BG501" s="219">
        <f>IF(N501="zákl. přenesená",J501,0)</f>
        <v>0</v>
      </c>
      <c r="BH501" s="219">
        <f>IF(N501="sníž. přenesená",J501,0)</f>
        <v>0</v>
      </c>
      <c r="BI501" s="219">
        <f>IF(N501="nulová",J501,0)</f>
        <v>0</v>
      </c>
      <c r="BJ501" s="18" t="s">
        <v>145</v>
      </c>
      <c r="BK501" s="219">
        <f>ROUND(I501*H501,2)</f>
        <v>0</v>
      </c>
      <c r="BL501" s="18" t="s">
        <v>251</v>
      </c>
      <c r="BM501" s="218" t="s">
        <v>903</v>
      </c>
    </row>
    <row r="502" s="12" customFormat="1" ht="22.8" customHeight="1">
      <c r="A502" s="12"/>
      <c r="B502" s="190"/>
      <c r="C502" s="191"/>
      <c r="D502" s="192" t="s">
        <v>73</v>
      </c>
      <c r="E502" s="204" t="s">
        <v>904</v>
      </c>
      <c r="F502" s="204" t="s">
        <v>905</v>
      </c>
      <c r="G502" s="191"/>
      <c r="H502" s="191"/>
      <c r="I502" s="194"/>
      <c r="J502" s="205">
        <f>BK502</f>
        <v>0</v>
      </c>
      <c r="K502" s="191"/>
      <c r="L502" s="196"/>
      <c r="M502" s="197"/>
      <c r="N502" s="198"/>
      <c r="O502" s="198"/>
      <c r="P502" s="199">
        <f>SUM(P503:P530)</f>
        <v>0</v>
      </c>
      <c r="Q502" s="198"/>
      <c r="R502" s="199">
        <f>SUM(R503:R530)</f>
        <v>0.12521055063200001</v>
      </c>
      <c r="S502" s="198"/>
      <c r="T502" s="200">
        <f>SUM(T503:T530)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01" t="s">
        <v>145</v>
      </c>
      <c r="AT502" s="202" t="s">
        <v>73</v>
      </c>
      <c r="AU502" s="202" t="s">
        <v>82</v>
      </c>
      <c r="AY502" s="201" t="s">
        <v>137</v>
      </c>
      <c r="BK502" s="203">
        <f>SUM(BK503:BK530)</f>
        <v>0</v>
      </c>
    </row>
    <row r="503" s="2" customFormat="1" ht="24.15" customHeight="1">
      <c r="A503" s="39"/>
      <c r="B503" s="40"/>
      <c r="C503" s="206" t="s">
        <v>906</v>
      </c>
      <c r="D503" s="206" t="s">
        <v>140</v>
      </c>
      <c r="E503" s="207" t="s">
        <v>907</v>
      </c>
      <c r="F503" s="208" t="s">
        <v>908</v>
      </c>
      <c r="G503" s="209" t="s">
        <v>155</v>
      </c>
      <c r="H503" s="210">
        <v>34.832000000000001</v>
      </c>
      <c r="I503" s="211"/>
      <c r="J503" s="212">
        <f>ROUND(I503*H503,2)</f>
        <v>0</v>
      </c>
      <c r="K503" s="213"/>
      <c r="L503" s="45"/>
      <c r="M503" s="214" t="s">
        <v>28</v>
      </c>
      <c r="N503" s="215" t="s">
        <v>46</v>
      </c>
      <c r="O503" s="85"/>
      <c r="P503" s="216">
        <f>O503*H503</f>
        <v>0</v>
      </c>
      <c r="Q503" s="216">
        <v>0</v>
      </c>
      <c r="R503" s="216">
        <f>Q503*H503</f>
        <v>0</v>
      </c>
      <c r="S503" s="216">
        <v>0</v>
      </c>
      <c r="T503" s="217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18" t="s">
        <v>251</v>
      </c>
      <c r="AT503" s="218" t="s">
        <v>140</v>
      </c>
      <c r="AU503" s="218" t="s">
        <v>145</v>
      </c>
      <c r="AY503" s="18" t="s">
        <v>137</v>
      </c>
      <c r="BE503" s="219">
        <f>IF(N503="základní",J503,0)</f>
        <v>0</v>
      </c>
      <c r="BF503" s="219">
        <f>IF(N503="snížená",J503,0)</f>
        <v>0</v>
      </c>
      <c r="BG503" s="219">
        <f>IF(N503="zákl. přenesená",J503,0)</f>
        <v>0</v>
      </c>
      <c r="BH503" s="219">
        <f>IF(N503="sníž. přenesená",J503,0)</f>
        <v>0</v>
      </c>
      <c r="BI503" s="219">
        <f>IF(N503="nulová",J503,0)</f>
        <v>0</v>
      </c>
      <c r="BJ503" s="18" t="s">
        <v>145</v>
      </c>
      <c r="BK503" s="219">
        <f>ROUND(I503*H503,2)</f>
        <v>0</v>
      </c>
      <c r="BL503" s="18" t="s">
        <v>251</v>
      </c>
      <c r="BM503" s="218" t="s">
        <v>909</v>
      </c>
    </row>
    <row r="504" s="2" customFormat="1" ht="24.15" customHeight="1">
      <c r="A504" s="39"/>
      <c r="B504" s="40"/>
      <c r="C504" s="206" t="s">
        <v>910</v>
      </c>
      <c r="D504" s="206" t="s">
        <v>140</v>
      </c>
      <c r="E504" s="207" t="s">
        <v>911</v>
      </c>
      <c r="F504" s="208" t="s">
        <v>912</v>
      </c>
      <c r="G504" s="209" t="s">
        <v>155</v>
      </c>
      <c r="H504" s="210">
        <v>34.832000000000001</v>
      </c>
      <c r="I504" s="211"/>
      <c r="J504" s="212">
        <f>ROUND(I504*H504,2)</f>
        <v>0</v>
      </c>
      <c r="K504" s="213"/>
      <c r="L504" s="45"/>
      <c r="M504" s="214" t="s">
        <v>28</v>
      </c>
      <c r="N504" s="215" t="s">
        <v>46</v>
      </c>
      <c r="O504" s="85"/>
      <c r="P504" s="216">
        <f>O504*H504</f>
        <v>0</v>
      </c>
      <c r="Q504" s="216">
        <v>0.000109232</v>
      </c>
      <c r="R504" s="216">
        <f>Q504*H504</f>
        <v>0.0038047690240000003</v>
      </c>
      <c r="S504" s="216">
        <v>0</v>
      </c>
      <c r="T504" s="217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18" t="s">
        <v>251</v>
      </c>
      <c r="AT504" s="218" t="s">
        <v>140</v>
      </c>
      <c r="AU504" s="218" t="s">
        <v>145</v>
      </c>
      <c r="AY504" s="18" t="s">
        <v>137</v>
      </c>
      <c r="BE504" s="219">
        <f>IF(N504="základní",J504,0)</f>
        <v>0</v>
      </c>
      <c r="BF504" s="219">
        <f>IF(N504="snížená",J504,0)</f>
        <v>0</v>
      </c>
      <c r="BG504" s="219">
        <f>IF(N504="zákl. přenesená",J504,0)</f>
        <v>0</v>
      </c>
      <c r="BH504" s="219">
        <f>IF(N504="sníž. přenesená",J504,0)</f>
        <v>0</v>
      </c>
      <c r="BI504" s="219">
        <f>IF(N504="nulová",J504,0)</f>
        <v>0</v>
      </c>
      <c r="BJ504" s="18" t="s">
        <v>145</v>
      </c>
      <c r="BK504" s="219">
        <f>ROUND(I504*H504,2)</f>
        <v>0</v>
      </c>
      <c r="BL504" s="18" t="s">
        <v>251</v>
      </c>
      <c r="BM504" s="218" t="s">
        <v>913</v>
      </c>
    </row>
    <row r="505" s="2" customFormat="1" ht="24.15" customHeight="1">
      <c r="A505" s="39"/>
      <c r="B505" s="40"/>
      <c r="C505" s="206" t="s">
        <v>914</v>
      </c>
      <c r="D505" s="206" t="s">
        <v>140</v>
      </c>
      <c r="E505" s="207" t="s">
        <v>915</v>
      </c>
      <c r="F505" s="208" t="s">
        <v>916</v>
      </c>
      <c r="G505" s="209" t="s">
        <v>155</v>
      </c>
      <c r="H505" s="210">
        <v>34.832000000000001</v>
      </c>
      <c r="I505" s="211"/>
      <c r="J505" s="212">
        <f>ROUND(I505*H505,2)</f>
        <v>0</v>
      </c>
      <c r="K505" s="213"/>
      <c r="L505" s="45"/>
      <c r="M505" s="214" t="s">
        <v>28</v>
      </c>
      <c r="N505" s="215" t="s">
        <v>46</v>
      </c>
      <c r="O505" s="85"/>
      <c r="P505" s="216">
        <f>O505*H505</f>
        <v>0</v>
      </c>
      <c r="Q505" s="216">
        <v>0.00012766000000000001</v>
      </c>
      <c r="R505" s="216">
        <f>Q505*H505</f>
        <v>0.0044466531200000005</v>
      </c>
      <c r="S505" s="216">
        <v>0</v>
      </c>
      <c r="T505" s="217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18" t="s">
        <v>251</v>
      </c>
      <c r="AT505" s="218" t="s">
        <v>140</v>
      </c>
      <c r="AU505" s="218" t="s">
        <v>145</v>
      </c>
      <c r="AY505" s="18" t="s">
        <v>137</v>
      </c>
      <c r="BE505" s="219">
        <f>IF(N505="základní",J505,0)</f>
        <v>0</v>
      </c>
      <c r="BF505" s="219">
        <f>IF(N505="snížená",J505,0)</f>
        <v>0</v>
      </c>
      <c r="BG505" s="219">
        <f>IF(N505="zákl. přenesená",J505,0)</f>
        <v>0</v>
      </c>
      <c r="BH505" s="219">
        <f>IF(N505="sníž. přenesená",J505,0)</f>
        <v>0</v>
      </c>
      <c r="BI505" s="219">
        <f>IF(N505="nulová",J505,0)</f>
        <v>0</v>
      </c>
      <c r="BJ505" s="18" t="s">
        <v>145</v>
      </c>
      <c r="BK505" s="219">
        <f>ROUND(I505*H505,2)</f>
        <v>0</v>
      </c>
      <c r="BL505" s="18" t="s">
        <v>251</v>
      </c>
      <c r="BM505" s="218" t="s">
        <v>917</v>
      </c>
    </row>
    <row r="506" s="13" customFormat="1">
      <c r="A506" s="13"/>
      <c r="B506" s="220"/>
      <c r="C506" s="221"/>
      <c r="D506" s="222" t="s">
        <v>147</v>
      </c>
      <c r="E506" s="223" t="s">
        <v>28</v>
      </c>
      <c r="F506" s="224" t="s">
        <v>918</v>
      </c>
      <c r="G506" s="221"/>
      <c r="H506" s="225">
        <v>31.68</v>
      </c>
      <c r="I506" s="226"/>
      <c r="J506" s="221"/>
      <c r="K506" s="221"/>
      <c r="L506" s="227"/>
      <c r="M506" s="228"/>
      <c r="N506" s="229"/>
      <c r="O506" s="229"/>
      <c r="P506" s="229"/>
      <c r="Q506" s="229"/>
      <c r="R506" s="229"/>
      <c r="S506" s="229"/>
      <c r="T506" s="230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1" t="s">
        <v>147</v>
      </c>
      <c r="AU506" s="231" t="s">
        <v>145</v>
      </c>
      <c r="AV506" s="13" t="s">
        <v>145</v>
      </c>
      <c r="AW506" s="13" t="s">
        <v>35</v>
      </c>
      <c r="AX506" s="13" t="s">
        <v>74</v>
      </c>
      <c r="AY506" s="231" t="s">
        <v>137</v>
      </c>
    </row>
    <row r="507" s="13" customFormat="1">
      <c r="A507" s="13"/>
      <c r="B507" s="220"/>
      <c r="C507" s="221"/>
      <c r="D507" s="222" t="s">
        <v>147</v>
      </c>
      <c r="E507" s="223" t="s">
        <v>28</v>
      </c>
      <c r="F507" s="224" t="s">
        <v>919</v>
      </c>
      <c r="G507" s="221"/>
      <c r="H507" s="225">
        <v>3.1520000000000001</v>
      </c>
      <c r="I507" s="226"/>
      <c r="J507" s="221"/>
      <c r="K507" s="221"/>
      <c r="L507" s="227"/>
      <c r="M507" s="228"/>
      <c r="N507" s="229"/>
      <c r="O507" s="229"/>
      <c r="P507" s="229"/>
      <c r="Q507" s="229"/>
      <c r="R507" s="229"/>
      <c r="S507" s="229"/>
      <c r="T507" s="230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1" t="s">
        <v>147</v>
      </c>
      <c r="AU507" s="231" t="s">
        <v>145</v>
      </c>
      <c r="AV507" s="13" t="s">
        <v>145</v>
      </c>
      <c r="AW507" s="13" t="s">
        <v>35</v>
      </c>
      <c r="AX507" s="13" t="s">
        <v>74</v>
      </c>
      <c r="AY507" s="231" t="s">
        <v>137</v>
      </c>
    </row>
    <row r="508" s="2" customFormat="1" ht="24.15" customHeight="1">
      <c r="A508" s="39"/>
      <c r="B508" s="40"/>
      <c r="C508" s="206" t="s">
        <v>920</v>
      </c>
      <c r="D508" s="206" t="s">
        <v>140</v>
      </c>
      <c r="E508" s="207" t="s">
        <v>921</v>
      </c>
      <c r="F508" s="208" t="s">
        <v>922</v>
      </c>
      <c r="G508" s="209" t="s">
        <v>155</v>
      </c>
      <c r="H508" s="210">
        <v>34.932000000000002</v>
      </c>
      <c r="I508" s="211"/>
      <c r="J508" s="212">
        <f>ROUND(I508*H508,2)</f>
        <v>0</v>
      </c>
      <c r="K508" s="213"/>
      <c r="L508" s="45"/>
      <c r="M508" s="214" t="s">
        <v>28</v>
      </c>
      <c r="N508" s="215" t="s">
        <v>46</v>
      </c>
      <c r="O508" s="85"/>
      <c r="P508" s="216">
        <f>O508*H508</f>
        <v>0</v>
      </c>
      <c r="Q508" s="216">
        <v>0.00012305000000000001</v>
      </c>
      <c r="R508" s="216">
        <f>Q508*H508</f>
        <v>0.004298382600000001</v>
      </c>
      <c r="S508" s="216">
        <v>0</v>
      </c>
      <c r="T508" s="217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18" t="s">
        <v>251</v>
      </c>
      <c r="AT508" s="218" t="s">
        <v>140</v>
      </c>
      <c r="AU508" s="218" t="s">
        <v>145</v>
      </c>
      <c r="AY508" s="18" t="s">
        <v>137</v>
      </c>
      <c r="BE508" s="219">
        <f>IF(N508="základní",J508,0)</f>
        <v>0</v>
      </c>
      <c r="BF508" s="219">
        <f>IF(N508="snížená",J508,0)</f>
        <v>0</v>
      </c>
      <c r="BG508" s="219">
        <f>IF(N508="zákl. přenesená",J508,0)</f>
        <v>0</v>
      </c>
      <c r="BH508" s="219">
        <f>IF(N508="sníž. přenesená",J508,0)</f>
        <v>0</v>
      </c>
      <c r="BI508" s="219">
        <f>IF(N508="nulová",J508,0)</f>
        <v>0</v>
      </c>
      <c r="BJ508" s="18" t="s">
        <v>145</v>
      </c>
      <c r="BK508" s="219">
        <f>ROUND(I508*H508,2)</f>
        <v>0</v>
      </c>
      <c r="BL508" s="18" t="s">
        <v>251</v>
      </c>
      <c r="BM508" s="218" t="s">
        <v>923</v>
      </c>
    </row>
    <row r="509" s="2" customFormat="1" ht="37.8" customHeight="1">
      <c r="A509" s="39"/>
      <c r="B509" s="40"/>
      <c r="C509" s="206" t="s">
        <v>924</v>
      </c>
      <c r="D509" s="206" t="s">
        <v>140</v>
      </c>
      <c r="E509" s="207" t="s">
        <v>925</v>
      </c>
      <c r="F509" s="208" t="s">
        <v>926</v>
      </c>
      <c r="G509" s="209" t="s">
        <v>155</v>
      </c>
      <c r="H509" s="210">
        <v>34.832000000000001</v>
      </c>
      <c r="I509" s="211"/>
      <c r="J509" s="212">
        <f>ROUND(I509*H509,2)</f>
        <v>0</v>
      </c>
      <c r="K509" s="213"/>
      <c r="L509" s="45"/>
      <c r="M509" s="214" t="s">
        <v>28</v>
      </c>
      <c r="N509" s="215" t="s">
        <v>46</v>
      </c>
      <c r="O509" s="85"/>
      <c r="P509" s="216">
        <f>O509*H509</f>
        <v>0</v>
      </c>
      <c r="Q509" s="216">
        <v>0.00032283399999999998</v>
      </c>
      <c r="R509" s="216">
        <f>Q509*H509</f>
        <v>0.011244953888</v>
      </c>
      <c r="S509" s="216">
        <v>0</v>
      </c>
      <c r="T509" s="217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18" t="s">
        <v>251</v>
      </c>
      <c r="AT509" s="218" t="s">
        <v>140</v>
      </c>
      <c r="AU509" s="218" t="s">
        <v>145</v>
      </c>
      <c r="AY509" s="18" t="s">
        <v>137</v>
      </c>
      <c r="BE509" s="219">
        <f>IF(N509="základní",J509,0)</f>
        <v>0</v>
      </c>
      <c r="BF509" s="219">
        <f>IF(N509="snížená",J509,0)</f>
        <v>0</v>
      </c>
      <c r="BG509" s="219">
        <f>IF(N509="zákl. přenesená",J509,0)</f>
        <v>0</v>
      </c>
      <c r="BH509" s="219">
        <f>IF(N509="sníž. přenesená",J509,0)</f>
        <v>0</v>
      </c>
      <c r="BI509" s="219">
        <f>IF(N509="nulová",J509,0)</f>
        <v>0</v>
      </c>
      <c r="BJ509" s="18" t="s">
        <v>145</v>
      </c>
      <c r="BK509" s="219">
        <f>ROUND(I509*H509,2)</f>
        <v>0</v>
      </c>
      <c r="BL509" s="18" t="s">
        <v>251</v>
      </c>
      <c r="BM509" s="218" t="s">
        <v>927</v>
      </c>
    </row>
    <row r="510" s="2" customFormat="1" ht="37.8" customHeight="1">
      <c r="A510" s="39"/>
      <c r="B510" s="40"/>
      <c r="C510" s="206" t="s">
        <v>928</v>
      </c>
      <c r="D510" s="206" t="s">
        <v>140</v>
      </c>
      <c r="E510" s="207" t="s">
        <v>929</v>
      </c>
      <c r="F510" s="208" t="s">
        <v>930</v>
      </c>
      <c r="G510" s="209" t="s">
        <v>155</v>
      </c>
      <c r="H510" s="210">
        <v>18.640000000000001</v>
      </c>
      <c r="I510" s="211"/>
      <c r="J510" s="212">
        <f>ROUND(I510*H510,2)</f>
        <v>0</v>
      </c>
      <c r="K510" s="213"/>
      <c r="L510" s="45"/>
      <c r="M510" s="214" t="s">
        <v>28</v>
      </c>
      <c r="N510" s="215" t="s">
        <v>46</v>
      </c>
      <c r="O510" s="85"/>
      <c r="P510" s="216">
        <f>O510*H510</f>
        <v>0</v>
      </c>
      <c r="Q510" s="216">
        <v>6.7000000000000002E-05</v>
      </c>
      <c r="R510" s="216">
        <f>Q510*H510</f>
        <v>0.0012488800000000002</v>
      </c>
      <c r="S510" s="216">
        <v>0</v>
      </c>
      <c r="T510" s="217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18" t="s">
        <v>251</v>
      </c>
      <c r="AT510" s="218" t="s">
        <v>140</v>
      </c>
      <c r="AU510" s="218" t="s">
        <v>145</v>
      </c>
      <c r="AY510" s="18" t="s">
        <v>137</v>
      </c>
      <c r="BE510" s="219">
        <f>IF(N510="základní",J510,0)</f>
        <v>0</v>
      </c>
      <c r="BF510" s="219">
        <f>IF(N510="snížená",J510,0)</f>
        <v>0</v>
      </c>
      <c r="BG510" s="219">
        <f>IF(N510="zákl. přenesená",J510,0)</f>
        <v>0</v>
      </c>
      <c r="BH510" s="219">
        <f>IF(N510="sníž. přenesená",J510,0)</f>
        <v>0</v>
      </c>
      <c r="BI510" s="219">
        <f>IF(N510="nulová",J510,0)</f>
        <v>0</v>
      </c>
      <c r="BJ510" s="18" t="s">
        <v>145</v>
      </c>
      <c r="BK510" s="219">
        <f>ROUND(I510*H510,2)</f>
        <v>0</v>
      </c>
      <c r="BL510" s="18" t="s">
        <v>251</v>
      </c>
      <c r="BM510" s="218" t="s">
        <v>931</v>
      </c>
    </row>
    <row r="511" s="2" customFormat="1" ht="37.8" customHeight="1">
      <c r="A511" s="39"/>
      <c r="B511" s="40"/>
      <c r="C511" s="206" t="s">
        <v>932</v>
      </c>
      <c r="D511" s="206" t="s">
        <v>140</v>
      </c>
      <c r="E511" s="207" t="s">
        <v>933</v>
      </c>
      <c r="F511" s="208" t="s">
        <v>934</v>
      </c>
      <c r="G511" s="209" t="s">
        <v>155</v>
      </c>
      <c r="H511" s="210">
        <v>18.640000000000001</v>
      </c>
      <c r="I511" s="211"/>
      <c r="J511" s="212">
        <f>ROUND(I511*H511,2)</f>
        <v>0</v>
      </c>
      <c r="K511" s="213"/>
      <c r="L511" s="45"/>
      <c r="M511" s="214" t="s">
        <v>28</v>
      </c>
      <c r="N511" s="215" t="s">
        <v>46</v>
      </c>
      <c r="O511" s="85"/>
      <c r="P511" s="216">
        <f>O511*H511</f>
        <v>0</v>
      </c>
      <c r="Q511" s="216">
        <v>8.0000000000000007E-05</v>
      </c>
      <c r="R511" s="216">
        <f>Q511*H511</f>
        <v>0.0014912000000000003</v>
      </c>
      <c r="S511" s="216">
        <v>0</v>
      </c>
      <c r="T511" s="217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18" t="s">
        <v>251</v>
      </c>
      <c r="AT511" s="218" t="s">
        <v>140</v>
      </c>
      <c r="AU511" s="218" t="s">
        <v>145</v>
      </c>
      <c r="AY511" s="18" t="s">
        <v>137</v>
      </c>
      <c r="BE511" s="219">
        <f>IF(N511="základní",J511,0)</f>
        <v>0</v>
      </c>
      <c r="BF511" s="219">
        <f>IF(N511="snížená",J511,0)</f>
        <v>0</v>
      </c>
      <c r="BG511" s="219">
        <f>IF(N511="zákl. přenesená",J511,0)</f>
        <v>0</v>
      </c>
      <c r="BH511" s="219">
        <f>IF(N511="sníž. přenesená",J511,0)</f>
        <v>0</v>
      </c>
      <c r="BI511" s="219">
        <f>IF(N511="nulová",J511,0)</f>
        <v>0</v>
      </c>
      <c r="BJ511" s="18" t="s">
        <v>145</v>
      </c>
      <c r="BK511" s="219">
        <f>ROUND(I511*H511,2)</f>
        <v>0</v>
      </c>
      <c r="BL511" s="18" t="s">
        <v>251</v>
      </c>
      <c r="BM511" s="218" t="s">
        <v>935</v>
      </c>
    </row>
    <row r="512" s="2" customFormat="1" ht="24.15" customHeight="1">
      <c r="A512" s="39"/>
      <c r="B512" s="40"/>
      <c r="C512" s="206" t="s">
        <v>936</v>
      </c>
      <c r="D512" s="206" t="s">
        <v>140</v>
      </c>
      <c r="E512" s="207" t="s">
        <v>937</v>
      </c>
      <c r="F512" s="208" t="s">
        <v>938</v>
      </c>
      <c r="G512" s="209" t="s">
        <v>155</v>
      </c>
      <c r="H512" s="210">
        <v>18.640000000000001</v>
      </c>
      <c r="I512" s="211"/>
      <c r="J512" s="212">
        <f>ROUND(I512*H512,2)</f>
        <v>0</v>
      </c>
      <c r="K512" s="213"/>
      <c r="L512" s="45"/>
      <c r="M512" s="214" t="s">
        <v>28</v>
      </c>
      <c r="N512" s="215" t="s">
        <v>46</v>
      </c>
      <c r="O512" s="85"/>
      <c r="P512" s="216">
        <f>O512*H512</f>
        <v>0</v>
      </c>
      <c r="Q512" s="216">
        <v>0</v>
      </c>
      <c r="R512" s="216">
        <f>Q512*H512</f>
        <v>0</v>
      </c>
      <c r="S512" s="216">
        <v>0</v>
      </c>
      <c r="T512" s="217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18" t="s">
        <v>251</v>
      </c>
      <c r="AT512" s="218" t="s">
        <v>140</v>
      </c>
      <c r="AU512" s="218" t="s">
        <v>145</v>
      </c>
      <c r="AY512" s="18" t="s">
        <v>137</v>
      </c>
      <c r="BE512" s="219">
        <f>IF(N512="základní",J512,0)</f>
        <v>0</v>
      </c>
      <c r="BF512" s="219">
        <f>IF(N512="snížená",J512,0)</f>
        <v>0</v>
      </c>
      <c r="BG512" s="219">
        <f>IF(N512="zákl. přenesená",J512,0)</f>
        <v>0</v>
      </c>
      <c r="BH512" s="219">
        <f>IF(N512="sníž. přenesená",J512,0)</f>
        <v>0</v>
      </c>
      <c r="BI512" s="219">
        <f>IF(N512="nulová",J512,0)</f>
        <v>0</v>
      </c>
      <c r="BJ512" s="18" t="s">
        <v>145</v>
      </c>
      <c r="BK512" s="219">
        <f>ROUND(I512*H512,2)</f>
        <v>0</v>
      </c>
      <c r="BL512" s="18" t="s">
        <v>251</v>
      </c>
      <c r="BM512" s="218" t="s">
        <v>939</v>
      </c>
    </row>
    <row r="513" s="2" customFormat="1" ht="24.15" customHeight="1">
      <c r="A513" s="39"/>
      <c r="B513" s="40"/>
      <c r="C513" s="206" t="s">
        <v>940</v>
      </c>
      <c r="D513" s="206" t="s">
        <v>140</v>
      </c>
      <c r="E513" s="207" t="s">
        <v>941</v>
      </c>
      <c r="F513" s="208" t="s">
        <v>942</v>
      </c>
      <c r="G513" s="209" t="s">
        <v>155</v>
      </c>
      <c r="H513" s="210">
        <v>18.640000000000001</v>
      </c>
      <c r="I513" s="211"/>
      <c r="J513" s="212">
        <f>ROUND(I513*H513,2)</f>
        <v>0</v>
      </c>
      <c r="K513" s="213"/>
      <c r="L513" s="45"/>
      <c r="M513" s="214" t="s">
        <v>28</v>
      </c>
      <c r="N513" s="215" t="s">
        <v>46</v>
      </c>
      <c r="O513" s="85"/>
      <c r="P513" s="216">
        <f>O513*H513</f>
        <v>0</v>
      </c>
      <c r="Q513" s="216">
        <v>0.00016875000000000001</v>
      </c>
      <c r="R513" s="216">
        <f>Q513*H513</f>
        <v>0.0031455000000000003</v>
      </c>
      <c r="S513" s="216">
        <v>0</v>
      </c>
      <c r="T513" s="217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18" t="s">
        <v>251</v>
      </c>
      <c r="AT513" s="218" t="s">
        <v>140</v>
      </c>
      <c r="AU513" s="218" t="s">
        <v>145</v>
      </c>
      <c r="AY513" s="18" t="s">
        <v>137</v>
      </c>
      <c r="BE513" s="219">
        <f>IF(N513="základní",J513,0)</f>
        <v>0</v>
      </c>
      <c r="BF513" s="219">
        <f>IF(N513="snížená",J513,0)</f>
        <v>0</v>
      </c>
      <c r="BG513" s="219">
        <f>IF(N513="zákl. přenesená",J513,0)</f>
        <v>0</v>
      </c>
      <c r="BH513" s="219">
        <f>IF(N513="sníž. přenesená",J513,0)</f>
        <v>0</v>
      </c>
      <c r="BI513" s="219">
        <f>IF(N513="nulová",J513,0)</f>
        <v>0</v>
      </c>
      <c r="BJ513" s="18" t="s">
        <v>145</v>
      </c>
      <c r="BK513" s="219">
        <f>ROUND(I513*H513,2)</f>
        <v>0</v>
      </c>
      <c r="BL513" s="18" t="s">
        <v>251</v>
      </c>
      <c r="BM513" s="218" t="s">
        <v>943</v>
      </c>
    </row>
    <row r="514" s="13" customFormat="1">
      <c r="A514" s="13"/>
      <c r="B514" s="220"/>
      <c r="C514" s="221"/>
      <c r="D514" s="222" t="s">
        <v>147</v>
      </c>
      <c r="E514" s="223" t="s">
        <v>28</v>
      </c>
      <c r="F514" s="224" t="s">
        <v>944</v>
      </c>
      <c r="G514" s="221"/>
      <c r="H514" s="225">
        <v>12.960000000000001</v>
      </c>
      <c r="I514" s="226"/>
      <c r="J514" s="221"/>
      <c r="K514" s="221"/>
      <c r="L514" s="227"/>
      <c r="M514" s="228"/>
      <c r="N514" s="229"/>
      <c r="O514" s="229"/>
      <c r="P514" s="229"/>
      <c r="Q514" s="229"/>
      <c r="R514" s="229"/>
      <c r="S514" s="229"/>
      <c r="T514" s="23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1" t="s">
        <v>147</v>
      </c>
      <c r="AU514" s="231" t="s">
        <v>145</v>
      </c>
      <c r="AV514" s="13" t="s">
        <v>145</v>
      </c>
      <c r="AW514" s="13" t="s">
        <v>35</v>
      </c>
      <c r="AX514" s="13" t="s">
        <v>74</v>
      </c>
      <c r="AY514" s="231" t="s">
        <v>137</v>
      </c>
    </row>
    <row r="515" s="13" customFormat="1">
      <c r="A515" s="13"/>
      <c r="B515" s="220"/>
      <c r="C515" s="221"/>
      <c r="D515" s="222" t="s">
        <v>147</v>
      </c>
      <c r="E515" s="223" t="s">
        <v>28</v>
      </c>
      <c r="F515" s="224" t="s">
        <v>945</v>
      </c>
      <c r="G515" s="221"/>
      <c r="H515" s="225">
        <v>1.123</v>
      </c>
      <c r="I515" s="226"/>
      <c r="J515" s="221"/>
      <c r="K515" s="221"/>
      <c r="L515" s="227"/>
      <c r="M515" s="228"/>
      <c r="N515" s="229"/>
      <c r="O515" s="229"/>
      <c r="P515" s="229"/>
      <c r="Q515" s="229"/>
      <c r="R515" s="229"/>
      <c r="S515" s="229"/>
      <c r="T515" s="230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1" t="s">
        <v>147</v>
      </c>
      <c r="AU515" s="231" t="s">
        <v>145</v>
      </c>
      <c r="AV515" s="13" t="s">
        <v>145</v>
      </c>
      <c r="AW515" s="13" t="s">
        <v>35</v>
      </c>
      <c r="AX515" s="13" t="s">
        <v>74</v>
      </c>
      <c r="AY515" s="231" t="s">
        <v>137</v>
      </c>
    </row>
    <row r="516" s="13" customFormat="1">
      <c r="A516" s="13"/>
      <c r="B516" s="220"/>
      <c r="C516" s="221"/>
      <c r="D516" s="222" t="s">
        <v>147</v>
      </c>
      <c r="E516" s="223" t="s">
        <v>28</v>
      </c>
      <c r="F516" s="224" t="s">
        <v>946</v>
      </c>
      <c r="G516" s="221"/>
      <c r="H516" s="225">
        <v>0.64800000000000002</v>
      </c>
      <c r="I516" s="226"/>
      <c r="J516" s="221"/>
      <c r="K516" s="221"/>
      <c r="L516" s="227"/>
      <c r="M516" s="228"/>
      <c r="N516" s="229"/>
      <c r="O516" s="229"/>
      <c r="P516" s="229"/>
      <c r="Q516" s="229"/>
      <c r="R516" s="229"/>
      <c r="S516" s="229"/>
      <c r="T516" s="23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1" t="s">
        <v>147</v>
      </c>
      <c r="AU516" s="231" t="s">
        <v>145</v>
      </c>
      <c r="AV516" s="13" t="s">
        <v>145</v>
      </c>
      <c r="AW516" s="13" t="s">
        <v>35</v>
      </c>
      <c r="AX516" s="13" t="s">
        <v>74</v>
      </c>
      <c r="AY516" s="231" t="s">
        <v>137</v>
      </c>
    </row>
    <row r="517" s="13" customFormat="1">
      <c r="A517" s="13"/>
      <c r="B517" s="220"/>
      <c r="C517" s="221"/>
      <c r="D517" s="222" t="s">
        <v>147</v>
      </c>
      <c r="E517" s="223" t="s">
        <v>28</v>
      </c>
      <c r="F517" s="224" t="s">
        <v>947</v>
      </c>
      <c r="G517" s="221"/>
      <c r="H517" s="225">
        <v>0.085999999999999993</v>
      </c>
      <c r="I517" s="226"/>
      <c r="J517" s="221"/>
      <c r="K517" s="221"/>
      <c r="L517" s="227"/>
      <c r="M517" s="228"/>
      <c r="N517" s="229"/>
      <c r="O517" s="229"/>
      <c r="P517" s="229"/>
      <c r="Q517" s="229"/>
      <c r="R517" s="229"/>
      <c r="S517" s="229"/>
      <c r="T517" s="230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1" t="s">
        <v>147</v>
      </c>
      <c r="AU517" s="231" t="s">
        <v>145</v>
      </c>
      <c r="AV517" s="13" t="s">
        <v>145</v>
      </c>
      <c r="AW517" s="13" t="s">
        <v>35</v>
      </c>
      <c r="AX517" s="13" t="s">
        <v>74</v>
      </c>
      <c r="AY517" s="231" t="s">
        <v>137</v>
      </c>
    </row>
    <row r="518" s="13" customFormat="1">
      <c r="A518" s="13"/>
      <c r="B518" s="220"/>
      <c r="C518" s="221"/>
      <c r="D518" s="222" t="s">
        <v>147</v>
      </c>
      <c r="E518" s="223" t="s">
        <v>28</v>
      </c>
      <c r="F518" s="224" t="s">
        <v>948</v>
      </c>
      <c r="G518" s="221"/>
      <c r="H518" s="225">
        <v>0.86399999999999999</v>
      </c>
      <c r="I518" s="226"/>
      <c r="J518" s="221"/>
      <c r="K518" s="221"/>
      <c r="L518" s="227"/>
      <c r="M518" s="228"/>
      <c r="N518" s="229"/>
      <c r="O518" s="229"/>
      <c r="P518" s="229"/>
      <c r="Q518" s="229"/>
      <c r="R518" s="229"/>
      <c r="S518" s="229"/>
      <c r="T518" s="230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1" t="s">
        <v>147</v>
      </c>
      <c r="AU518" s="231" t="s">
        <v>145</v>
      </c>
      <c r="AV518" s="13" t="s">
        <v>145</v>
      </c>
      <c r="AW518" s="13" t="s">
        <v>35</v>
      </c>
      <c r="AX518" s="13" t="s">
        <v>74</v>
      </c>
      <c r="AY518" s="231" t="s">
        <v>137</v>
      </c>
    </row>
    <row r="519" s="13" customFormat="1">
      <c r="A519" s="13"/>
      <c r="B519" s="220"/>
      <c r="C519" s="221"/>
      <c r="D519" s="222" t="s">
        <v>147</v>
      </c>
      <c r="E519" s="223" t="s">
        <v>28</v>
      </c>
      <c r="F519" s="224" t="s">
        <v>949</v>
      </c>
      <c r="G519" s="221"/>
      <c r="H519" s="225">
        <v>0.30299999999999999</v>
      </c>
      <c r="I519" s="226"/>
      <c r="J519" s="221"/>
      <c r="K519" s="221"/>
      <c r="L519" s="227"/>
      <c r="M519" s="228"/>
      <c r="N519" s="229"/>
      <c r="O519" s="229"/>
      <c r="P519" s="229"/>
      <c r="Q519" s="229"/>
      <c r="R519" s="229"/>
      <c r="S519" s="229"/>
      <c r="T519" s="230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1" t="s">
        <v>147</v>
      </c>
      <c r="AU519" s="231" t="s">
        <v>145</v>
      </c>
      <c r="AV519" s="13" t="s">
        <v>145</v>
      </c>
      <c r="AW519" s="13" t="s">
        <v>35</v>
      </c>
      <c r="AX519" s="13" t="s">
        <v>74</v>
      </c>
      <c r="AY519" s="231" t="s">
        <v>137</v>
      </c>
    </row>
    <row r="520" s="13" customFormat="1">
      <c r="A520" s="13"/>
      <c r="B520" s="220"/>
      <c r="C520" s="221"/>
      <c r="D520" s="222" t="s">
        <v>147</v>
      </c>
      <c r="E520" s="223" t="s">
        <v>28</v>
      </c>
      <c r="F520" s="224" t="s">
        <v>950</v>
      </c>
      <c r="G520" s="221"/>
      <c r="H520" s="225">
        <v>1.6799999999999999</v>
      </c>
      <c r="I520" s="226"/>
      <c r="J520" s="221"/>
      <c r="K520" s="221"/>
      <c r="L520" s="227"/>
      <c r="M520" s="228"/>
      <c r="N520" s="229"/>
      <c r="O520" s="229"/>
      <c r="P520" s="229"/>
      <c r="Q520" s="229"/>
      <c r="R520" s="229"/>
      <c r="S520" s="229"/>
      <c r="T520" s="230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1" t="s">
        <v>147</v>
      </c>
      <c r="AU520" s="231" t="s">
        <v>145</v>
      </c>
      <c r="AV520" s="13" t="s">
        <v>145</v>
      </c>
      <c r="AW520" s="13" t="s">
        <v>35</v>
      </c>
      <c r="AX520" s="13" t="s">
        <v>74</v>
      </c>
      <c r="AY520" s="231" t="s">
        <v>137</v>
      </c>
    </row>
    <row r="521" s="13" customFormat="1">
      <c r="A521" s="13"/>
      <c r="B521" s="220"/>
      <c r="C521" s="221"/>
      <c r="D521" s="222" t="s">
        <v>147</v>
      </c>
      <c r="E521" s="223" t="s">
        <v>28</v>
      </c>
      <c r="F521" s="224" t="s">
        <v>951</v>
      </c>
      <c r="G521" s="221"/>
      <c r="H521" s="225">
        <v>0.97599999999999998</v>
      </c>
      <c r="I521" s="226"/>
      <c r="J521" s="221"/>
      <c r="K521" s="221"/>
      <c r="L521" s="227"/>
      <c r="M521" s="228"/>
      <c r="N521" s="229"/>
      <c r="O521" s="229"/>
      <c r="P521" s="229"/>
      <c r="Q521" s="229"/>
      <c r="R521" s="229"/>
      <c r="S521" s="229"/>
      <c r="T521" s="230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1" t="s">
        <v>147</v>
      </c>
      <c r="AU521" s="231" t="s">
        <v>145</v>
      </c>
      <c r="AV521" s="13" t="s">
        <v>145</v>
      </c>
      <c r="AW521" s="13" t="s">
        <v>35</v>
      </c>
      <c r="AX521" s="13" t="s">
        <v>74</v>
      </c>
      <c r="AY521" s="231" t="s">
        <v>137</v>
      </c>
    </row>
    <row r="522" s="2" customFormat="1" ht="24.15" customHeight="1">
      <c r="A522" s="39"/>
      <c r="B522" s="40"/>
      <c r="C522" s="206" t="s">
        <v>952</v>
      </c>
      <c r="D522" s="206" t="s">
        <v>140</v>
      </c>
      <c r="E522" s="207" t="s">
        <v>953</v>
      </c>
      <c r="F522" s="208" t="s">
        <v>954</v>
      </c>
      <c r="G522" s="209" t="s">
        <v>155</v>
      </c>
      <c r="H522" s="210">
        <v>18.640000000000001</v>
      </c>
      <c r="I522" s="211"/>
      <c r="J522" s="212">
        <f>ROUND(I522*H522,2)</f>
        <v>0</v>
      </c>
      <c r="K522" s="213"/>
      <c r="L522" s="45"/>
      <c r="M522" s="214" t="s">
        <v>28</v>
      </c>
      <c r="N522" s="215" t="s">
        <v>46</v>
      </c>
      <c r="O522" s="85"/>
      <c r="P522" s="216">
        <f>O522*H522</f>
        <v>0</v>
      </c>
      <c r="Q522" s="216">
        <v>0.00012305000000000001</v>
      </c>
      <c r="R522" s="216">
        <f>Q522*H522</f>
        <v>0.0022936520000000002</v>
      </c>
      <c r="S522" s="216">
        <v>0</v>
      </c>
      <c r="T522" s="217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18" t="s">
        <v>251</v>
      </c>
      <c r="AT522" s="218" t="s">
        <v>140</v>
      </c>
      <c r="AU522" s="218" t="s">
        <v>145</v>
      </c>
      <c r="AY522" s="18" t="s">
        <v>137</v>
      </c>
      <c r="BE522" s="219">
        <f>IF(N522="základní",J522,0)</f>
        <v>0</v>
      </c>
      <c r="BF522" s="219">
        <f>IF(N522="snížená",J522,0)</f>
        <v>0</v>
      </c>
      <c r="BG522" s="219">
        <f>IF(N522="zákl. přenesená",J522,0)</f>
        <v>0</v>
      </c>
      <c r="BH522" s="219">
        <f>IF(N522="sníž. přenesená",J522,0)</f>
        <v>0</v>
      </c>
      <c r="BI522" s="219">
        <f>IF(N522="nulová",J522,0)</f>
        <v>0</v>
      </c>
      <c r="BJ522" s="18" t="s">
        <v>145</v>
      </c>
      <c r="BK522" s="219">
        <f>ROUND(I522*H522,2)</f>
        <v>0</v>
      </c>
      <c r="BL522" s="18" t="s">
        <v>251</v>
      </c>
      <c r="BM522" s="218" t="s">
        <v>955</v>
      </c>
    </row>
    <row r="523" s="2" customFormat="1" ht="37.8" customHeight="1">
      <c r="A523" s="39"/>
      <c r="B523" s="40"/>
      <c r="C523" s="206" t="s">
        <v>956</v>
      </c>
      <c r="D523" s="206" t="s">
        <v>140</v>
      </c>
      <c r="E523" s="207" t="s">
        <v>957</v>
      </c>
      <c r="F523" s="208" t="s">
        <v>958</v>
      </c>
      <c r="G523" s="209" t="s">
        <v>155</v>
      </c>
      <c r="H523" s="210">
        <v>1</v>
      </c>
      <c r="I523" s="211"/>
      <c r="J523" s="212">
        <f>ROUND(I523*H523,2)</f>
        <v>0</v>
      </c>
      <c r="K523" s="213"/>
      <c r="L523" s="45"/>
      <c r="M523" s="214" t="s">
        <v>28</v>
      </c>
      <c r="N523" s="215" t="s">
        <v>46</v>
      </c>
      <c r="O523" s="85"/>
      <c r="P523" s="216">
        <f>O523*H523</f>
        <v>0</v>
      </c>
      <c r="Q523" s="216">
        <v>8.0000000000000007E-05</v>
      </c>
      <c r="R523" s="216">
        <f>Q523*H523</f>
        <v>8.0000000000000007E-05</v>
      </c>
      <c r="S523" s="216">
        <v>0</v>
      </c>
      <c r="T523" s="217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18" t="s">
        <v>251</v>
      </c>
      <c r="AT523" s="218" t="s">
        <v>140</v>
      </c>
      <c r="AU523" s="218" t="s">
        <v>145</v>
      </c>
      <c r="AY523" s="18" t="s">
        <v>137</v>
      </c>
      <c r="BE523" s="219">
        <f>IF(N523="základní",J523,0)</f>
        <v>0</v>
      </c>
      <c r="BF523" s="219">
        <f>IF(N523="snížená",J523,0)</f>
        <v>0</v>
      </c>
      <c r="BG523" s="219">
        <f>IF(N523="zákl. přenesená",J523,0)</f>
        <v>0</v>
      </c>
      <c r="BH523" s="219">
        <f>IF(N523="sníž. přenesená",J523,0)</f>
        <v>0</v>
      </c>
      <c r="BI523" s="219">
        <f>IF(N523="nulová",J523,0)</f>
        <v>0</v>
      </c>
      <c r="BJ523" s="18" t="s">
        <v>145</v>
      </c>
      <c r="BK523" s="219">
        <f>ROUND(I523*H523,2)</f>
        <v>0</v>
      </c>
      <c r="BL523" s="18" t="s">
        <v>251</v>
      </c>
      <c r="BM523" s="218" t="s">
        <v>959</v>
      </c>
    </row>
    <row r="524" s="2" customFormat="1" ht="24.15" customHeight="1">
      <c r="A524" s="39"/>
      <c r="B524" s="40"/>
      <c r="C524" s="206" t="s">
        <v>960</v>
      </c>
      <c r="D524" s="206" t="s">
        <v>140</v>
      </c>
      <c r="E524" s="207" t="s">
        <v>961</v>
      </c>
      <c r="F524" s="208" t="s">
        <v>962</v>
      </c>
      <c r="G524" s="209" t="s">
        <v>155</v>
      </c>
      <c r="H524" s="210">
        <v>1</v>
      </c>
      <c r="I524" s="211"/>
      <c r="J524" s="212">
        <f>ROUND(I524*H524,2)</f>
        <v>0</v>
      </c>
      <c r="K524" s="213"/>
      <c r="L524" s="45"/>
      <c r="M524" s="214" t="s">
        <v>28</v>
      </c>
      <c r="N524" s="215" t="s">
        <v>46</v>
      </c>
      <c r="O524" s="85"/>
      <c r="P524" s="216">
        <f>O524*H524</f>
        <v>0</v>
      </c>
      <c r="Q524" s="216">
        <v>0</v>
      </c>
      <c r="R524" s="216">
        <f>Q524*H524</f>
        <v>0</v>
      </c>
      <c r="S524" s="216">
        <v>0</v>
      </c>
      <c r="T524" s="217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18" t="s">
        <v>251</v>
      </c>
      <c r="AT524" s="218" t="s">
        <v>140</v>
      </c>
      <c r="AU524" s="218" t="s">
        <v>145</v>
      </c>
      <c r="AY524" s="18" t="s">
        <v>137</v>
      </c>
      <c r="BE524" s="219">
        <f>IF(N524="základní",J524,0)</f>
        <v>0</v>
      </c>
      <c r="BF524" s="219">
        <f>IF(N524="snížená",J524,0)</f>
        <v>0</v>
      </c>
      <c r="BG524" s="219">
        <f>IF(N524="zákl. přenesená",J524,0)</f>
        <v>0</v>
      </c>
      <c r="BH524" s="219">
        <f>IF(N524="sníž. přenesená",J524,0)</f>
        <v>0</v>
      </c>
      <c r="BI524" s="219">
        <f>IF(N524="nulová",J524,0)</f>
        <v>0</v>
      </c>
      <c r="BJ524" s="18" t="s">
        <v>145</v>
      </c>
      <c r="BK524" s="219">
        <f>ROUND(I524*H524,2)</f>
        <v>0</v>
      </c>
      <c r="BL524" s="18" t="s">
        <v>251</v>
      </c>
      <c r="BM524" s="218" t="s">
        <v>963</v>
      </c>
    </row>
    <row r="525" s="2" customFormat="1" ht="24.15" customHeight="1">
      <c r="A525" s="39"/>
      <c r="B525" s="40"/>
      <c r="C525" s="206" t="s">
        <v>964</v>
      </c>
      <c r="D525" s="206" t="s">
        <v>140</v>
      </c>
      <c r="E525" s="207" t="s">
        <v>965</v>
      </c>
      <c r="F525" s="208" t="s">
        <v>966</v>
      </c>
      <c r="G525" s="209" t="s">
        <v>155</v>
      </c>
      <c r="H525" s="210">
        <v>1</v>
      </c>
      <c r="I525" s="211"/>
      <c r="J525" s="212">
        <f>ROUND(I525*H525,2)</f>
        <v>0</v>
      </c>
      <c r="K525" s="213"/>
      <c r="L525" s="45"/>
      <c r="M525" s="214" t="s">
        <v>28</v>
      </c>
      <c r="N525" s="215" t="s">
        <v>46</v>
      </c>
      <c r="O525" s="85"/>
      <c r="P525" s="216">
        <f>O525*H525</f>
        <v>0</v>
      </c>
      <c r="Q525" s="216">
        <v>0.00014375</v>
      </c>
      <c r="R525" s="216">
        <f>Q525*H525</f>
        <v>0.00014375</v>
      </c>
      <c r="S525" s="216">
        <v>0</v>
      </c>
      <c r="T525" s="217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18" t="s">
        <v>251</v>
      </c>
      <c r="AT525" s="218" t="s">
        <v>140</v>
      </c>
      <c r="AU525" s="218" t="s">
        <v>145</v>
      </c>
      <c r="AY525" s="18" t="s">
        <v>137</v>
      </c>
      <c r="BE525" s="219">
        <f>IF(N525="základní",J525,0)</f>
        <v>0</v>
      </c>
      <c r="BF525" s="219">
        <f>IF(N525="snížená",J525,0)</f>
        <v>0</v>
      </c>
      <c r="BG525" s="219">
        <f>IF(N525="zákl. přenesená",J525,0)</f>
        <v>0</v>
      </c>
      <c r="BH525" s="219">
        <f>IF(N525="sníž. přenesená",J525,0)</f>
        <v>0</v>
      </c>
      <c r="BI525" s="219">
        <f>IF(N525="nulová",J525,0)</f>
        <v>0</v>
      </c>
      <c r="BJ525" s="18" t="s">
        <v>145</v>
      </c>
      <c r="BK525" s="219">
        <f>ROUND(I525*H525,2)</f>
        <v>0</v>
      </c>
      <c r="BL525" s="18" t="s">
        <v>251</v>
      </c>
      <c r="BM525" s="218" t="s">
        <v>967</v>
      </c>
    </row>
    <row r="526" s="13" customFormat="1">
      <c r="A526" s="13"/>
      <c r="B526" s="220"/>
      <c r="C526" s="221"/>
      <c r="D526" s="222" t="s">
        <v>147</v>
      </c>
      <c r="E526" s="223" t="s">
        <v>28</v>
      </c>
      <c r="F526" s="224" t="s">
        <v>968</v>
      </c>
      <c r="G526" s="221"/>
      <c r="H526" s="225">
        <v>1</v>
      </c>
      <c r="I526" s="226"/>
      <c r="J526" s="221"/>
      <c r="K526" s="221"/>
      <c r="L526" s="227"/>
      <c r="M526" s="228"/>
      <c r="N526" s="229"/>
      <c r="O526" s="229"/>
      <c r="P526" s="229"/>
      <c r="Q526" s="229"/>
      <c r="R526" s="229"/>
      <c r="S526" s="229"/>
      <c r="T526" s="230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1" t="s">
        <v>147</v>
      </c>
      <c r="AU526" s="231" t="s">
        <v>145</v>
      </c>
      <c r="AV526" s="13" t="s">
        <v>145</v>
      </c>
      <c r="AW526" s="13" t="s">
        <v>35</v>
      </c>
      <c r="AX526" s="13" t="s">
        <v>74</v>
      </c>
      <c r="AY526" s="231" t="s">
        <v>137</v>
      </c>
    </row>
    <row r="527" s="2" customFormat="1" ht="24.15" customHeight="1">
      <c r="A527" s="39"/>
      <c r="B527" s="40"/>
      <c r="C527" s="206" t="s">
        <v>969</v>
      </c>
      <c r="D527" s="206" t="s">
        <v>140</v>
      </c>
      <c r="E527" s="207" t="s">
        <v>970</v>
      </c>
      <c r="F527" s="208" t="s">
        <v>971</v>
      </c>
      <c r="G527" s="209" t="s">
        <v>155</v>
      </c>
      <c r="H527" s="210">
        <v>1</v>
      </c>
      <c r="I527" s="211"/>
      <c r="J527" s="212">
        <f>ROUND(I527*H527,2)</f>
        <v>0</v>
      </c>
      <c r="K527" s="213"/>
      <c r="L527" s="45"/>
      <c r="M527" s="214" t="s">
        <v>28</v>
      </c>
      <c r="N527" s="215" t="s">
        <v>46</v>
      </c>
      <c r="O527" s="85"/>
      <c r="P527" s="216">
        <f>O527*H527</f>
        <v>0</v>
      </c>
      <c r="Q527" s="216">
        <v>0.00012765000000000001</v>
      </c>
      <c r="R527" s="216">
        <f>Q527*H527</f>
        <v>0.00012765000000000001</v>
      </c>
      <c r="S527" s="216">
        <v>0</v>
      </c>
      <c r="T527" s="217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18" t="s">
        <v>251</v>
      </c>
      <c r="AT527" s="218" t="s">
        <v>140</v>
      </c>
      <c r="AU527" s="218" t="s">
        <v>145</v>
      </c>
      <c r="AY527" s="18" t="s">
        <v>137</v>
      </c>
      <c r="BE527" s="219">
        <f>IF(N527="základní",J527,0)</f>
        <v>0</v>
      </c>
      <c r="BF527" s="219">
        <f>IF(N527="snížená",J527,0)</f>
        <v>0</v>
      </c>
      <c r="BG527" s="219">
        <f>IF(N527="zákl. přenesená",J527,0)</f>
        <v>0</v>
      </c>
      <c r="BH527" s="219">
        <f>IF(N527="sníž. přenesená",J527,0)</f>
        <v>0</v>
      </c>
      <c r="BI527" s="219">
        <f>IF(N527="nulová",J527,0)</f>
        <v>0</v>
      </c>
      <c r="BJ527" s="18" t="s">
        <v>145</v>
      </c>
      <c r="BK527" s="219">
        <f>ROUND(I527*H527,2)</f>
        <v>0</v>
      </c>
      <c r="BL527" s="18" t="s">
        <v>251</v>
      </c>
      <c r="BM527" s="218" t="s">
        <v>972</v>
      </c>
    </row>
    <row r="528" s="2" customFormat="1" ht="24.15" customHeight="1">
      <c r="A528" s="39"/>
      <c r="B528" s="40"/>
      <c r="C528" s="206" t="s">
        <v>973</v>
      </c>
      <c r="D528" s="206" t="s">
        <v>140</v>
      </c>
      <c r="E528" s="207" t="s">
        <v>974</v>
      </c>
      <c r="F528" s="208" t="s">
        <v>975</v>
      </c>
      <c r="G528" s="209" t="s">
        <v>155</v>
      </c>
      <c r="H528" s="210">
        <v>25.800000000000001</v>
      </c>
      <c r="I528" s="211"/>
      <c r="J528" s="212">
        <f>ROUND(I528*H528,2)</f>
        <v>0</v>
      </c>
      <c r="K528" s="213"/>
      <c r="L528" s="45"/>
      <c r="M528" s="214" t="s">
        <v>28</v>
      </c>
      <c r="N528" s="215" t="s">
        <v>46</v>
      </c>
      <c r="O528" s="85"/>
      <c r="P528" s="216">
        <f>O528*H528</f>
        <v>0</v>
      </c>
      <c r="Q528" s="216">
        <v>0.0030002000000000002</v>
      </c>
      <c r="R528" s="216">
        <f>Q528*H528</f>
        <v>0.077405160000000001</v>
      </c>
      <c r="S528" s="216">
        <v>0</v>
      </c>
      <c r="T528" s="217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18" t="s">
        <v>251</v>
      </c>
      <c r="AT528" s="218" t="s">
        <v>140</v>
      </c>
      <c r="AU528" s="218" t="s">
        <v>145</v>
      </c>
      <c r="AY528" s="18" t="s">
        <v>137</v>
      </c>
      <c r="BE528" s="219">
        <f>IF(N528="základní",J528,0)</f>
        <v>0</v>
      </c>
      <c r="BF528" s="219">
        <f>IF(N528="snížená",J528,0)</f>
        <v>0</v>
      </c>
      <c r="BG528" s="219">
        <f>IF(N528="zákl. přenesená",J528,0)</f>
        <v>0</v>
      </c>
      <c r="BH528" s="219">
        <f>IF(N528="sníž. přenesená",J528,0)</f>
        <v>0</v>
      </c>
      <c r="BI528" s="219">
        <f>IF(N528="nulová",J528,0)</f>
        <v>0</v>
      </c>
      <c r="BJ528" s="18" t="s">
        <v>145</v>
      </c>
      <c r="BK528" s="219">
        <f>ROUND(I528*H528,2)</f>
        <v>0</v>
      </c>
      <c r="BL528" s="18" t="s">
        <v>251</v>
      </c>
      <c r="BM528" s="218" t="s">
        <v>976</v>
      </c>
    </row>
    <row r="529" s="2" customFormat="1" ht="24.15" customHeight="1">
      <c r="A529" s="39"/>
      <c r="B529" s="40"/>
      <c r="C529" s="206" t="s">
        <v>977</v>
      </c>
      <c r="D529" s="206" t="s">
        <v>140</v>
      </c>
      <c r="E529" s="207" t="s">
        <v>978</v>
      </c>
      <c r="F529" s="208" t="s">
        <v>979</v>
      </c>
      <c r="G529" s="209" t="s">
        <v>155</v>
      </c>
      <c r="H529" s="210">
        <v>25.800000000000001</v>
      </c>
      <c r="I529" s="211"/>
      <c r="J529" s="212">
        <f>ROUND(I529*H529,2)</f>
        <v>0</v>
      </c>
      <c r="K529" s="213"/>
      <c r="L529" s="45"/>
      <c r="M529" s="214" t="s">
        <v>28</v>
      </c>
      <c r="N529" s="215" t="s">
        <v>46</v>
      </c>
      <c r="O529" s="85"/>
      <c r="P529" s="216">
        <f>O529*H529</f>
        <v>0</v>
      </c>
      <c r="Q529" s="216">
        <v>0.00059999999999999995</v>
      </c>
      <c r="R529" s="216">
        <f>Q529*H529</f>
        <v>0.015479999999999999</v>
      </c>
      <c r="S529" s="216">
        <v>0</v>
      </c>
      <c r="T529" s="217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18" t="s">
        <v>251</v>
      </c>
      <c r="AT529" s="218" t="s">
        <v>140</v>
      </c>
      <c r="AU529" s="218" t="s">
        <v>145</v>
      </c>
      <c r="AY529" s="18" t="s">
        <v>137</v>
      </c>
      <c r="BE529" s="219">
        <f>IF(N529="základní",J529,0)</f>
        <v>0</v>
      </c>
      <c r="BF529" s="219">
        <f>IF(N529="snížená",J529,0)</f>
        <v>0</v>
      </c>
      <c r="BG529" s="219">
        <f>IF(N529="zákl. přenesená",J529,0)</f>
        <v>0</v>
      </c>
      <c r="BH529" s="219">
        <f>IF(N529="sníž. přenesená",J529,0)</f>
        <v>0</v>
      </c>
      <c r="BI529" s="219">
        <f>IF(N529="nulová",J529,0)</f>
        <v>0</v>
      </c>
      <c r="BJ529" s="18" t="s">
        <v>145</v>
      </c>
      <c r="BK529" s="219">
        <f>ROUND(I529*H529,2)</f>
        <v>0</v>
      </c>
      <c r="BL529" s="18" t="s">
        <v>251</v>
      </c>
      <c r="BM529" s="218" t="s">
        <v>980</v>
      </c>
    </row>
    <row r="530" s="13" customFormat="1">
      <c r="A530" s="13"/>
      <c r="B530" s="220"/>
      <c r="C530" s="221"/>
      <c r="D530" s="222" t="s">
        <v>147</v>
      </c>
      <c r="E530" s="223" t="s">
        <v>28</v>
      </c>
      <c r="F530" s="224" t="s">
        <v>981</v>
      </c>
      <c r="G530" s="221"/>
      <c r="H530" s="225">
        <v>25.800000000000001</v>
      </c>
      <c r="I530" s="226"/>
      <c r="J530" s="221"/>
      <c r="K530" s="221"/>
      <c r="L530" s="227"/>
      <c r="M530" s="228"/>
      <c r="N530" s="229"/>
      <c r="O530" s="229"/>
      <c r="P530" s="229"/>
      <c r="Q530" s="229"/>
      <c r="R530" s="229"/>
      <c r="S530" s="229"/>
      <c r="T530" s="230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1" t="s">
        <v>147</v>
      </c>
      <c r="AU530" s="231" t="s">
        <v>145</v>
      </c>
      <c r="AV530" s="13" t="s">
        <v>145</v>
      </c>
      <c r="AW530" s="13" t="s">
        <v>35</v>
      </c>
      <c r="AX530" s="13" t="s">
        <v>74</v>
      </c>
      <c r="AY530" s="231" t="s">
        <v>137</v>
      </c>
    </row>
    <row r="531" s="12" customFormat="1" ht="22.8" customHeight="1">
      <c r="A531" s="12"/>
      <c r="B531" s="190"/>
      <c r="C531" s="191"/>
      <c r="D531" s="192" t="s">
        <v>73</v>
      </c>
      <c r="E531" s="204" t="s">
        <v>982</v>
      </c>
      <c r="F531" s="204" t="s">
        <v>983</v>
      </c>
      <c r="G531" s="191"/>
      <c r="H531" s="191"/>
      <c r="I531" s="194"/>
      <c r="J531" s="205">
        <f>BK531</f>
        <v>0</v>
      </c>
      <c r="K531" s="191"/>
      <c r="L531" s="196"/>
      <c r="M531" s="197"/>
      <c r="N531" s="198"/>
      <c r="O531" s="198"/>
      <c r="P531" s="199">
        <f>SUM(P532:P546)</f>
        <v>0</v>
      </c>
      <c r="Q531" s="198"/>
      <c r="R531" s="199">
        <f>SUM(R532:R546)</f>
        <v>0.29261461900000002</v>
      </c>
      <c r="S531" s="198"/>
      <c r="T531" s="200">
        <f>SUM(T532:T546)</f>
        <v>0.05994439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201" t="s">
        <v>145</v>
      </c>
      <c r="AT531" s="202" t="s">
        <v>73</v>
      </c>
      <c r="AU531" s="202" t="s">
        <v>82</v>
      </c>
      <c r="AY531" s="201" t="s">
        <v>137</v>
      </c>
      <c r="BK531" s="203">
        <f>SUM(BK532:BK546)</f>
        <v>0</v>
      </c>
    </row>
    <row r="532" s="2" customFormat="1" ht="24.15" customHeight="1">
      <c r="A532" s="39"/>
      <c r="B532" s="40"/>
      <c r="C532" s="206" t="s">
        <v>984</v>
      </c>
      <c r="D532" s="206" t="s">
        <v>140</v>
      </c>
      <c r="E532" s="207" t="s">
        <v>985</v>
      </c>
      <c r="F532" s="208" t="s">
        <v>986</v>
      </c>
      <c r="G532" s="209" t="s">
        <v>155</v>
      </c>
      <c r="H532" s="210">
        <v>208.40899999999999</v>
      </c>
      <c r="I532" s="211"/>
      <c r="J532" s="212">
        <f>ROUND(I532*H532,2)</f>
        <v>0</v>
      </c>
      <c r="K532" s="213"/>
      <c r="L532" s="45"/>
      <c r="M532" s="214" t="s">
        <v>28</v>
      </c>
      <c r="N532" s="215" t="s">
        <v>46</v>
      </c>
      <c r="O532" s="85"/>
      <c r="P532" s="216">
        <f>O532*H532</f>
        <v>0</v>
      </c>
      <c r="Q532" s="216">
        <v>0</v>
      </c>
      <c r="R532" s="216">
        <f>Q532*H532</f>
        <v>0</v>
      </c>
      <c r="S532" s="216">
        <v>0</v>
      </c>
      <c r="T532" s="217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18" t="s">
        <v>251</v>
      </c>
      <c r="AT532" s="218" t="s">
        <v>140</v>
      </c>
      <c r="AU532" s="218" t="s">
        <v>145</v>
      </c>
      <c r="AY532" s="18" t="s">
        <v>137</v>
      </c>
      <c r="BE532" s="219">
        <f>IF(N532="základní",J532,0)</f>
        <v>0</v>
      </c>
      <c r="BF532" s="219">
        <f>IF(N532="snížená",J532,0)</f>
        <v>0</v>
      </c>
      <c r="BG532" s="219">
        <f>IF(N532="zákl. přenesená",J532,0)</f>
        <v>0</v>
      </c>
      <c r="BH532" s="219">
        <f>IF(N532="sníž. přenesená",J532,0)</f>
        <v>0</v>
      </c>
      <c r="BI532" s="219">
        <f>IF(N532="nulová",J532,0)</f>
        <v>0</v>
      </c>
      <c r="BJ532" s="18" t="s">
        <v>145</v>
      </c>
      <c r="BK532" s="219">
        <f>ROUND(I532*H532,2)</f>
        <v>0</v>
      </c>
      <c r="BL532" s="18" t="s">
        <v>251</v>
      </c>
      <c r="BM532" s="218" t="s">
        <v>987</v>
      </c>
    </row>
    <row r="533" s="13" customFormat="1">
      <c r="A533" s="13"/>
      <c r="B533" s="220"/>
      <c r="C533" s="221"/>
      <c r="D533" s="222" t="s">
        <v>147</v>
      </c>
      <c r="E533" s="223" t="s">
        <v>28</v>
      </c>
      <c r="F533" s="224" t="s">
        <v>988</v>
      </c>
      <c r="G533" s="221"/>
      <c r="H533" s="225">
        <v>21.766999999999999</v>
      </c>
      <c r="I533" s="226"/>
      <c r="J533" s="221"/>
      <c r="K533" s="221"/>
      <c r="L533" s="227"/>
      <c r="M533" s="228"/>
      <c r="N533" s="229"/>
      <c r="O533" s="229"/>
      <c r="P533" s="229"/>
      <c r="Q533" s="229"/>
      <c r="R533" s="229"/>
      <c r="S533" s="229"/>
      <c r="T533" s="230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1" t="s">
        <v>147</v>
      </c>
      <c r="AU533" s="231" t="s">
        <v>145</v>
      </c>
      <c r="AV533" s="13" t="s">
        <v>145</v>
      </c>
      <c r="AW533" s="13" t="s">
        <v>35</v>
      </c>
      <c r="AX533" s="13" t="s">
        <v>74</v>
      </c>
      <c r="AY533" s="231" t="s">
        <v>137</v>
      </c>
    </row>
    <row r="534" s="13" customFormat="1">
      <c r="A534" s="13"/>
      <c r="B534" s="220"/>
      <c r="C534" s="221"/>
      <c r="D534" s="222" t="s">
        <v>147</v>
      </c>
      <c r="E534" s="223" t="s">
        <v>28</v>
      </c>
      <c r="F534" s="224" t="s">
        <v>989</v>
      </c>
      <c r="G534" s="221"/>
      <c r="H534" s="225">
        <v>171.602</v>
      </c>
      <c r="I534" s="226"/>
      <c r="J534" s="221"/>
      <c r="K534" s="221"/>
      <c r="L534" s="227"/>
      <c r="M534" s="228"/>
      <c r="N534" s="229"/>
      <c r="O534" s="229"/>
      <c r="P534" s="229"/>
      <c r="Q534" s="229"/>
      <c r="R534" s="229"/>
      <c r="S534" s="229"/>
      <c r="T534" s="23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1" t="s">
        <v>147</v>
      </c>
      <c r="AU534" s="231" t="s">
        <v>145</v>
      </c>
      <c r="AV534" s="13" t="s">
        <v>145</v>
      </c>
      <c r="AW534" s="13" t="s">
        <v>35</v>
      </c>
      <c r="AX534" s="13" t="s">
        <v>74</v>
      </c>
      <c r="AY534" s="231" t="s">
        <v>137</v>
      </c>
    </row>
    <row r="535" s="13" customFormat="1">
      <c r="A535" s="13"/>
      <c r="B535" s="220"/>
      <c r="C535" s="221"/>
      <c r="D535" s="222" t="s">
        <v>147</v>
      </c>
      <c r="E535" s="223" t="s">
        <v>28</v>
      </c>
      <c r="F535" s="224" t="s">
        <v>990</v>
      </c>
      <c r="G535" s="221"/>
      <c r="H535" s="225">
        <v>15.039999999999999</v>
      </c>
      <c r="I535" s="226"/>
      <c r="J535" s="221"/>
      <c r="K535" s="221"/>
      <c r="L535" s="227"/>
      <c r="M535" s="228"/>
      <c r="N535" s="229"/>
      <c r="O535" s="229"/>
      <c r="P535" s="229"/>
      <c r="Q535" s="229"/>
      <c r="R535" s="229"/>
      <c r="S535" s="229"/>
      <c r="T535" s="230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1" t="s">
        <v>147</v>
      </c>
      <c r="AU535" s="231" t="s">
        <v>145</v>
      </c>
      <c r="AV535" s="13" t="s">
        <v>145</v>
      </c>
      <c r="AW535" s="13" t="s">
        <v>35</v>
      </c>
      <c r="AX535" s="13" t="s">
        <v>74</v>
      </c>
      <c r="AY535" s="231" t="s">
        <v>137</v>
      </c>
    </row>
    <row r="536" s="2" customFormat="1" ht="14.4" customHeight="1">
      <c r="A536" s="39"/>
      <c r="B536" s="40"/>
      <c r="C536" s="206" t="s">
        <v>991</v>
      </c>
      <c r="D536" s="206" t="s">
        <v>140</v>
      </c>
      <c r="E536" s="207" t="s">
        <v>992</v>
      </c>
      <c r="F536" s="208" t="s">
        <v>993</v>
      </c>
      <c r="G536" s="209" t="s">
        <v>155</v>
      </c>
      <c r="H536" s="210">
        <v>193.369</v>
      </c>
      <c r="I536" s="211"/>
      <c r="J536" s="212">
        <f>ROUND(I536*H536,2)</f>
        <v>0</v>
      </c>
      <c r="K536" s="213"/>
      <c r="L536" s="45"/>
      <c r="M536" s="214" t="s">
        <v>28</v>
      </c>
      <c r="N536" s="215" t="s">
        <v>46</v>
      </c>
      <c r="O536" s="85"/>
      <c r="P536" s="216">
        <f>O536*H536</f>
        <v>0</v>
      </c>
      <c r="Q536" s="216">
        <v>0.001</v>
      </c>
      <c r="R536" s="216">
        <f>Q536*H536</f>
        <v>0.19336900000000001</v>
      </c>
      <c r="S536" s="216">
        <v>0.00031</v>
      </c>
      <c r="T536" s="217">
        <f>S536*H536</f>
        <v>0.05994439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18" t="s">
        <v>251</v>
      </c>
      <c r="AT536" s="218" t="s">
        <v>140</v>
      </c>
      <c r="AU536" s="218" t="s">
        <v>145</v>
      </c>
      <c r="AY536" s="18" t="s">
        <v>137</v>
      </c>
      <c r="BE536" s="219">
        <f>IF(N536="základní",J536,0)</f>
        <v>0</v>
      </c>
      <c r="BF536" s="219">
        <f>IF(N536="snížená",J536,0)</f>
        <v>0</v>
      </c>
      <c r="BG536" s="219">
        <f>IF(N536="zákl. přenesená",J536,0)</f>
        <v>0</v>
      </c>
      <c r="BH536" s="219">
        <f>IF(N536="sníž. přenesená",J536,0)</f>
        <v>0</v>
      </c>
      <c r="BI536" s="219">
        <f>IF(N536="nulová",J536,0)</f>
        <v>0</v>
      </c>
      <c r="BJ536" s="18" t="s">
        <v>145</v>
      </c>
      <c r="BK536" s="219">
        <f>ROUND(I536*H536,2)</f>
        <v>0</v>
      </c>
      <c r="BL536" s="18" t="s">
        <v>251</v>
      </c>
      <c r="BM536" s="218" t="s">
        <v>994</v>
      </c>
    </row>
    <row r="537" s="13" customFormat="1">
      <c r="A537" s="13"/>
      <c r="B537" s="220"/>
      <c r="C537" s="221"/>
      <c r="D537" s="222" t="s">
        <v>147</v>
      </c>
      <c r="E537" s="223" t="s">
        <v>28</v>
      </c>
      <c r="F537" s="224" t="s">
        <v>988</v>
      </c>
      <c r="G537" s="221"/>
      <c r="H537" s="225">
        <v>21.766999999999999</v>
      </c>
      <c r="I537" s="226"/>
      <c r="J537" s="221"/>
      <c r="K537" s="221"/>
      <c r="L537" s="227"/>
      <c r="M537" s="228"/>
      <c r="N537" s="229"/>
      <c r="O537" s="229"/>
      <c r="P537" s="229"/>
      <c r="Q537" s="229"/>
      <c r="R537" s="229"/>
      <c r="S537" s="229"/>
      <c r="T537" s="230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1" t="s">
        <v>147</v>
      </c>
      <c r="AU537" s="231" t="s">
        <v>145</v>
      </c>
      <c r="AV537" s="13" t="s">
        <v>145</v>
      </c>
      <c r="AW537" s="13" t="s">
        <v>35</v>
      </c>
      <c r="AX537" s="13" t="s">
        <v>74</v>
      </c>
      <c r="AY537" s="231" t="s">
        <v>137</v>
      </c>
    </row>
    <row r="538" s="13" customFormat="1">
      <c r="A538" s="13"/>
      <c r="B538" s="220"/>
      <c r="C538" s="221"/>
      <c r="D538" s="222" t="s">
        <v>147</v>
      </c>
      <c r="E538" s="223" t="s">
        <v>28</v>
      </c>
      <c r="F538" s="224" t="s">
        <v>989</v>
      </c>
      <c r="G538" s="221"/>
      <c r="H538" s="225">
        <v>171.602</v>
      </c>
      <c r="I538" s="226"/>
      <c r="J538" s="221"/>
      <c r="K538" s="221"/>
      <c r="L538" s="227"/>
      <c r="M538" s="228"/>
      <c r="N538" s="229"/>
      <c r="O538" s="229"/>
      <c r="P538" s="229"/>
      <c r="Q538" s="229"/>
      <c r="R538" s="229"/>
      <c r="S538" s="229"/>
      <c r="T538" s="230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1" t="s">
        <v>147</v>
      </c>
      <c r="AU538" s="231" t="s">
        <v>145</v>
      </c>
      <c r="AV538" s="13" t="s">
        <v>145</v>
      </c>
      <c r="AW538" s="13" t="s">
        <v>35</v>
      </c>
      <c r="AX538" s="13" t="s">
        <v>74</v>
      </c>
      <c r="AY538" s="231" t="s">
        <v>137</v>
      </c>
    </row>
    <row r="539" s="2" customFormat="1" ht="24.15" customHeight="1">
      <c r="A539" s="39"/>
      <c r="B539" s="40"/>
      <c r="C539" s="206" t="s">
        <v>995</v>
      </c>
      <c r="D539" s="206" t="s">
        <v>140</v>
      </c>
      <c r="E539" s="207" t="s">
        <v>996</v>
      </c>
      <c r="F539" s="208" t="s">
        <v>997</v>
      </c>
      <c r="G539" s="209" t="s">
        <v>155</v>
      </c>
      <c r="H539" s="210">
        <v>193.369</v>
      </c>
      <c r="I539" s="211"/>
      <c r="J539" s="212">
        <f>ROUND(I539*H539,2)</f>
        <v>0</v>
      </c>
      <c r="K539" s="213"/>
      <c r="L539" s="45"/>
      <c r="M539" s="214" t="s">
        <v>28</v>
      </c>
      <c r="N539" s="215" t="s">
        <v>46</v>
      </c>
      <c r="O539" s="85"/>
      <c r="P539" s="216">
        <f>O539*H539</f>
        <v>0</v>
      </c>
      <c r="Q539" s="216">
        <v>0</v>
      </c>
      <c r="R539" s="216">
        <f>Q539*H539</f>
        <v>0</v>
      </c>
      <c r="S539" s="216">
        <v>0</v>
      </c>
      <c r="T539" s="217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18" t="s">
        <v>251</v>
      </c>
      <c r="AT539" s="218" t="s">
        <v>140</v>
      </c>
      <c r="AU539" s="218" t="s">
        <v>145</v>
      </c>
      <c r="AY539" s="18" t="s">
        <v>137</v>
      </c>
      <c r="BE539" s="219">
        <f>IF(N539="základní",J539,0)</f>
        <v>0</v>
      </c>
      <c r="BF539" s="219">
        <f>IF(N539="snížená",J539,0)</f>
        <v>0</v>
      </c>
      <c r="BG539" s="219">
        <f>IF(N539="zákl. přenesená",J539,0)</f>
        <v>0</v>
      </c>
      <c r="BH539" s="219">
        <f>IF(N539="sníž. přenesená",J539,0)</f>
        <v>0</v>
      </c>
      <c r="BI539" s="219">
        <f>IF(N539="nulová",J539,0)</f>
        <v>0</v>
      </c>
      <c r="BJ539" s="18" t="s">
        <v>145</v>
      </c>
      <c r="BK539" s="219">
        <f>ROUND(I539*H539,2)</f>
        <v>0</v>
      </c>
      <c r="BL539" s="18" t="s">
        <v>251</v>
      </c>
      <c r="BM539" s="218" t="s">
        <v>998</v>
      </c>
    </row>
    <row r="540" s="2" customFormat="1" ht="24.15" customHeight="1">
      <c r="A540" s="39"/>
      <c r="B540" s="40"/>
      <c r="C540" s="206" t="s">
        <v>999</v>
      </c>
      <c r="D540" s="206" t="s">
        <v>140</v>
      </c>
      <c r="E540" s="207" t="s">
        <v>1000</v>
      </c>
      <c r="F540" s="208" t="s">
        <v>1001</v>
      </c>
      <c r="G540" s="209" t="s">
        <v>155</v>
      </c>
      <c r="H540" s="210">
        <v>193.369</v>
      </c>
      <c r="I540" s="211"/>
      <c r="J540" s="212">
        <f>ROUND(I540*H540,2)</f>
        <v>0</v>
      </c>
      <c r="K540" s="213"/>
      <c r="L540" s="45"/>
      <c r="M540" s="214" t="s">
        <v>28</v>
      </c>
      <c r="N540" s="215" t="s">
        <v>46</v>
      </c>
      <c r="O540" s="85"/>
      <c r="P540" s="216">
        <f>O540*H540</f>
        <v>0</v>
      </c>
      <c r="Q540" s="216">
        <v>0.000205</v>
      </c>
      <c r="R540" s="216">
        <f>Q540*H540</f>
        <v>0.039640645000000002</v>
      </c>
      <c r="S540" s="216">
        <v>0</v>
      </c>
      <c r="T540" s="217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18" t="s">
        <v>251</v>
      </c>
      <c r="AT540" s="218" t="s">
        <v>140</v>
      </c>
      <c r="AU540" s="218" t="s">
        <v>145</v>
      </c>
      <c r="AY540" s="18" t="s">
        <v>137</v>
      </c>
      <c r="BE540" s="219">
        <f>IF(N540="základní",J540,0)</f>
        <v>0</v>
      </c>
      <c r="BF540" s="219">
        <f>IF(N540="snížená",J540,0)</f>
        <v>0</v>
      </c>
      <c r="BG540" s="219">
        <f>IF(N540="zákl. přenesená",J540,0)</f>
        <v>0</v>
      </c>
      <c r="BH540" s="219">
        <f>IF(N540="sníž. přenesená",J540,0)</f>
        <v>0</v>
      </c>
      <c r="BI540" s="219">
        <f>IF(N540="nulová",J540,0)</f>
        <v>0</v>
      </c>
      <c r="BJ540" s="18" t="s">
        <v>145</v>
      </c>
      <c r="BK540" s="219">
        <f>ROUND(I540*H540,2)</f>
        <v>0</v>
      </c>
      <c r="BL540" s="18" t="s">
        <v>251</v>
      </c>
      <c r="BM540" s="218" t="s">
        <v>1002</v>
      </c>
    </row>
    <row r="541" s="13" customFormat="1">
      <c r="A541" s="13"/>
      <c r="B541" s="220"/>
      <c r="C541" s="221"/>
      <c r="D541" s="222" t="s">
        <v>147</v>
      </c>
      <c r="E541" s="223" t="s">
        <v>28</v>
      </c>
      <c r="F541" s="224" t="s">
        <v>988</v>
      </c>
      <c r="G541" s="221"/>
      <c r="H541" s="225">
        <v>21.766999999999999</v>
      </c>
      <c r="I541" s="226"/>
      <c r="J541" s="221"/>
      <c r="K541" s="221"/>
      <c r="L541" s="227"/>
      <c r="M541" s="228"/>
      <c r="N541" s="229"/>
      <c r="O541" s="229"/>
      <c r="P541" s="229"/>
      <c r="Q541" s="229"/>
      <c r="R541" s="229"/>
      <c r="S541" s="229"/>
      <c r="T541" s="23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1" t="s">
        <v>147</v>
      </c>
      <c r="AU541" s="231" t="s">
        <v>145</v>
      </c>
      <c r="AV541" s="13" t="s">
        <v>145</v>
      </c>
      <c r="AW541" s="13" t="s">
        <v>35</v>
      </c>
      <c r="AX541" s="13" t="s">
        <v>74</v>
      </c>
      <c r="AY541" s="231" t="s">
        <v>137</v>
      </c>
    </row>
    <row r="542" s="13" customFormat="1">
      <c r="A542" s="13"/>
      <c r="B542" s="220"/>
      <c r="C542" s="221"/>
      <c r="D542" s="222" t="s">
        <v>147</v>
      </c>
      <c r="E542" s="223" t="s">
        <v>28</v>
      </c>
      <c r="F542" s="224" t="s">
        <v>989</v>
      </c>
      <c r="G542" s="221"/>
      <c r="H542" s="225">
        <v>171.602</v>
      </c>
      <c r="I542" s="226"/>
      <c r="J542" s="221"/>
      <c r="K542" s="221"/>
      <c r="L542" s="227"/>
      <c r="M542" s="228"/>
      <c r="N542" s="229"/>
      <c r="O542" s="229"/>
      <c r="P542" s="229"/>
      <c r="Q542" s="229"/>
      <c r="R542" s="229"/>
      <c r="S542" s="229"/>
      <c r="T542" s="230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1" t="s">
        <v>147</v>
      </c>
      <c r="AU542" s="231" t="s">
        <v>145</v>
      </c>
      <c r="AV542" s="13" t="s">
        <v>145</v>
      </c>
      <c r="AW542" s="13" t="s">
        <v>35</v>
      </c>
      <c r="AX542" s="13" t="s">
        <v>74</v>
      </c>
      <c r="AY542" s="231" t="s">
        <v>137</v>
      </c>
    </row>
    <row r="543" s="2" customFormat="1" ht="37.8" customHeight="1">
      <c r="A543" s="39"/>
      <c r="B543" s="40"/>
      <c r="C543" s="206" t="s">
        <v>1003</v>
      </c>
      <c r="D543" s="206" t="s">
        <v>140</v>
      </c>
      <c r="E543" s="207" t="s">
        <v>1004</v>
      </c>
      <c r="F543" s="208" t="s">
        <v>1005</v>
      </c>
      <c r="G543" s="209" t="s">
        <v>155</v>
      </c>
      <c r="H543" s="210">
        <v>208.40899999999999</v>
      </c>
      <c r="I543" s="211"/>
      <c r="J543" s="212">
        <f>ROUND(I543*H543,2)</f>
        <v>0</v>
      </c>
      <c r="K543" s="213"/>
      <c r="L543" s="45"/>
      <c r="M543" s="214" t="s">
        <v>28</v>
      </c>
      <c r="N543" s="215" t="s">
        <v>46</v>
      </c>
      <c r="O543" s="85"/>
      <c r="P543" s="216">
        <f>O543*H543</f>
        <v>0</v>
      </c>
      <c r="Q543" s="216">
        <v>0.00028600000000000001</v>
      </c>
      <c r="R543" s="216">
        <f>Q543*H543</f>
        <v>0.059604973999999998</v>
      </c>
      <c r="S543" s="216">
        <v>0</v>
      </c>
      <c r="T543" s="217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18" t="s">
        <v>251</v>
      </c>
      <c r="AT543" s="218" t="s">
        <v>140</v>
      </c>
      <c r="AU543" s="218" t="s">
        <v>145</v>
      </c>
      <c r="AY543" s="18" t="s">
        <v>137</v>
      </c>
      <c r="BE543" s="219">
        <f>IF(N543="základní",J543,0)</f>
        <v>0</v>
      </c>
      <c r="BF543" s="219">
        <f>IF(N543="snížená",J543,0)</f>
        <v>0</v>
      </c>
      <c r="BG543" s="219">
        <f>IF(N543="zákl. přenesená",J543,0)</f>
        <v>0</v>
      </c>
      <c r="BH543" s="219">
        <f>IF(N543="sníž. přenesená",J543,0)</f>
        <v>0</v>
      </c>
      <c r="BI543" s="219">
        <f>IF(N543="nulová",J543,0)</f>
        <v>0</v>
      </c>
      <c r="BJ543" s="18" t="s">
        <v>145</v>
      </c>
      <c r="BK543" s="219">
        <f>ROUND(I543*H543,2)</f>
        <v>0</v>
      </c>
      <c r="BL543" s="18" t="s">
        <v>251</v>
      </c>
      <c r="BM543" s="218" t="s">
        <v>1006</v>
      </c>
    </row>
    <row r="544" s="13" customFormat="1">
      <c r="A544" s="13"/>
      <c r="B544" s="220"/>
      <c r="C544" s="221"/>
      <c r="D544" s="222" t="s">
        <v>147</v>
      </c>
      <c r="E544" s="223" t="s">
        <v>28</v>
      </c>
      <c r="F544" s="224" t="s">
        <v>988</v>
      </c>
      <c r="G544" s="221"/>
      <c r="H544" s="225">
        <v>21.766999999999999</v>
      </c>
      <c r="I544" s="226"/>
      <c r="J544" s="221"/>
      <c r="K544" s="221"/>
      <c r="L544" s="227"/>
      <c r="M544" s="228"/>
      <c r="N544" s="229"/>
      <c r="O544" s="229"/>
      <c r="P544" s="229"/>
      <c r="Q544" s="229"/>
      <c r="R544" s="229"/>
      <c r="S544" s="229"/>
      <c r="T544" s="230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1" t="s">
        <v>147</v>
      </c>
      <c r="AU544" s="231" t="s">
        <v>145</v>
      </c>
      <c r="AV544" s="13" t="s">
        <v>145</v>
      </c>
      <c r="AW544" s="13" t="s">
        <v>35</v>
      </c>
      <c r="AX544" s="13" t="s">
        <v>74</v>
      </c>
      <c r="AY544" s="231" t="s">
        <v>137</v>
      </c>
    </row>
    <row r="545" s="13" customFormat="1">
      <c r="A545" s="13"/>
      <c r="B545" s="220"/>
      <c r="C545" s="221"/>
      <c r="D545" s="222" t="s">
        <v>147</v>
      </c>
      <c r="E545" s="223" t="s">
        <v>28</v>
      </c>
      <c r="F545" s="224" t="s">
        <v>989</v>
      </c>
      <c r="G545" s="221"/>
      <c r="H545" s="225">
        <v>171.602</v>
      </c>
      <c r="I545" s="226"/>
      <c r="J545" s="221"/>
      <c r="K545" s="221"/>
      <c r="L545" s="227"/>
      <c r="M545" s="228"/>
      <c r="N545" s="229"/>
      <c r="O545" s="229"/>
      <c r="P545" s="229"/>
      <c r="Q545" s="229"/>
      <c r="R545" s="229"/>
      <c r="S545" s="229"/>
      <c r="T545" s="230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1" t="s">
        <v>147</v>
      </c>
      <c r="AU545" s="231" t="s">
        <v>145</v>
      </c>
      <c r="AV545" s="13" t="s">
        <v>145</v>
      </c>
      <c r="AW545" s="13" t="s">
        <v>35</v>
      </c>
      <c r="AX545" s="13" t="s">
        <v>74</v>
      </c>
      <c r="AY545" s="231" t="s">
        <v>137</v>
      </c>
    </row>
    <row r="546" s="13" customFormat="1">
      <c r="A546" s="13"/>
      <c r="B546" s="220"/>
      <c r="C546" s="221"/>
      <c r="D546" s="222" t="s">
        <v>147</v>
      </c>
      <c r="E546" s="223" t="s">
        <v>28</v>
      </c>
      <c r="F546" s="224" t="s">
        <v>990</v>
      </c>
      <c r="G546" s="221"/>
      <c r="H546" s="225">
        <v>15.039999999999999</v>
      </c>
      <c r="I546" s="226"/>
      <c r="J546" s="221"/>
      <c r="K546" s="221"/>
      <c r="L546" s="227"/>
      <c r="M546" s="228"/>
      <c r="N546" s="229"/>
      <c r="O546" s="229"/>
      <c r="P546" s="229"/>
      <c r="Q546" s="229"/>
      <c r="R546" s="229"/>
      <c r="S546" s="229"/>
      <c r="T546" s="230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1" t="s">
        <v>147</v>
      </c>
      <c r="AU546" s="231" t="s">
        <v>145</v>
      </c>
      <c r="AV546" s="13" t="s">
        <v>145</v>
      </c>
      <c r="AW546" s="13" t="s">
        <v>35</v>
      </c>
      <c r="AX546" s="13" t="s">
        <v>74</v>
      </c>
      <c r="AY546" s="231" t="s">
        <v>137</v>
      </c>
    </row>
    <row r="547" s="12" customFormat="1" ht="25.92" customHeight="1">
      <c r="A547" s="12"/>
      <c r="B547" s="190"/>
      <c r="C547" s="191"/>
      <c r="D547" s="192" t="s">
        <v>73</v>
      </c>
      <c r="E547" s="193" t="s">
        <v>1007</v>
      </c>
      <c r="F547" s="193" t="s">
        <v>1008</v>
      </c>
      <c r="G547" s="191"/>
      <c r="H547" s="191"/>
      <c r="I547" s="194"/>
      <c r="J547" s="195">
        <f>BK547</f>
        <v>0</v>
      </c>
      <c r="K547" s="191"/>
      <c r="L547" s="196"/>
      <c r="M547" s="197"/>
      <c r="N547" s="198"/>
      <c r="O547" s="198"/>
      <c r="P547" s="199">
        <f>SUM(P548:P554)</f>
        <v>0</v>
      </c>
      <c r="Q547" s="198"/>
      <c r="R547" s="199">
        <f>SUM(R548:R554)</f>
        <v>0</v>
      </c>
      <c r="S547" s="198"/>
      <c r="T547" s="200">
        <f>SUM(T548:T554)</f>
        <v>0</v>
      </c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R547" s="201" t="s">
        <v>144</v>
      </c>
      <c r="AT547" s="202" t="s">
        <v>73</v>
      </c>
      <c r="AU547" s="202" t="s">
        <v>74</v>
      </c>
      <c r="AY547" s="201" t="s">
        <v>137</v>
      </c>
      <c r="BK547" s="203">
        <f>SUM(BK548:BK554)</f>
        <v>0</v>
      </c>
    </row>
    <row r="548" s="2" customFormat="1" ht="24.15" customHeight="1">
      <c r="A548" s="39"/>
      <c r="B548" s="40"/>
      <c r="C548" s="206" t="s">
        <v>1009</v>
      </c>
      <c r="D548" s="206" t="s">
        <v>140</v>
      </c>
      <c r="E548" s="207" t="s">
        <v>1010</v>
      </c>
      <c r="F548" s="208" t="s">
        <v>1011</v>
      </c>
      <c r="G548" s="209" t="s">
        <v>1012</v>
      </c>
      <c r="H548" s="210">
        <v>30</v>
      </c>
      <c r="I548" s="211"/>
      <c r="J548" s="212">
        <f>ROUND(I548*H548,2)</f>
        <v>0</v>
      </c>
      <c r="K548" s="213"/>
      <c r="L548" s="45"/>
      <c r="M548" s="214" t="s">
        <v>28</v>
      </c>
      <c r="N548" s="215" t="s">
        <v>46</v>
      </c>
      <c r="O548" s="85"/>
      <c r="P548" s="216">
        <f>O548*H548</f>
        <v>0</v>
      </c>
      <c r="Q548" s="216">
        <v>0</v>
      </c>
      <c r="R548" s="216">
        <f>Q548*H548</f>
        <v>0</v>
      </c>
      <c r="S548" s="216">
        <v>0</v>
      </c>
      <c r="T548" s="217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18" t="s">
        <v>1013</v>
      </c>
      <c r="AT548" s="218" t="s">
        <v>140</v>
      </c>
      <c r="AU548" s="218" t="s">
        <v>82</v>
      </c>
      <c r="AY548" s="18" t="s">
        <v>137</v>
      </c>
      <c r="BE548" s="219">
        <f>IF(N548="základní",J548,0)</f>
        <v>0</v>
      </c>
      <c r="BF548" s="219">
        <f>IF(N548="snížená",J548,0)</f>
        <v>0</v>
      </c>
      <c r="BG548" s="219">
        <f>IF(N548="zákl. přenesená",J548,0)</f>
        <v>0</v>
      </c>
      <c r="BH548" s="219">
        <f>IF(N548="sníž. přenesená",J548,0)</f>
        <v>0</v>
      </c>
      <c r="BI548" s="219">
        <f>IF(N548="nulová",J548,0)</f>
        <v>0</v>
      </c>
      <c r="BJ548" s="18" t="s">
        <v>145</v>
      </c>
      <c r="BK548" s="219">
        <f>ROUND(I548*H548,2)</f>
        <v>0</v>
      </c>
      <c r="BL548" s="18" t="s">
        <v>1013</v>
      </c>
      <c r="BM548" s="218" t="s">
        <v>1014</v>
      </c>
    </row>
    <row r="549" s="13" customFormat="1">
      <c r="A549" s="13"/>
      <c r="B549" s="220"/>
      <c r="C549" s="221"/>
      <c r="D549" s="222" t="s">
        <v>147</v>
      </c>
      <c r="E549" s="223" t="s">
        <v>28</v>
      </c>
      <c r="F549" s="224" t="s">
        <v>1015</v>
      </c>
      <c r="G549" s="221"/>
      <c r="H549" s="225">
        <v>5</v>
      </c>
      <c r="I549" s="226"/>
      <c r="J549" s="221"/>
      <c r="K549" s="221"/>
      <c r="L549" s="227"/>
      <c r="M549" s="228"/>
      <c r="N549" s="229"/>
      <c r="O549" s="229"/>
      <c r="P549" s="229"/>
      <c r="Q549" s="229"/>
      <c r="R549" s="229"/>
      <c r="S549" s="229"/>
      <c r="T549" s="230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1" t="s">
        <v>147</v>
      </c>
      <c r="AU549" s="231" t="s">
        <v>82</v>
      </c>
      <c r="AV549" s="13" t="s">
        <v>145</v>
      </c>
      <c r="AW549" s="13" t="s">
        <v>35</v>
      </c>
      <c r="AX549" s="13" t="s">
        <v>74</v>
      </c>
      <c r="AY549" s="231" t="s">
        <v>137</v>
      </c>
    </row>
    <row r="550" s="13" customFormat="1">
      <c r="A550" s="13"/>
      <c r="B550" s="220"/>
      <c r="C550" s="221"/>
      <c r="D550" s="222" t="s">
        <v>147</v>
      </c>
      <c r="E550" s="223" t="s">
        <v>28</v>
      </c>
      <c r="F550" s="224" t="s">
        <v>1016</v>
      </c>
      <c r="G550" s="221"/>
      <c r="H550" s="225">
        <v>5</v>
      </c>
      <c r="I550" s="226"/>
      <c r="J550" s="221"/>
      <c r="K550" s="221"/>
      <c r="L550" s="227"/>
      <c r="M550" s="228"/>
      <c r="N550" s="229"/>
      <c r="O550" s="229"/>
      <c r="P550" s="229"/>
      <c r="Q550" s="229"/>
      <c r="R550" s="229"/>
      <c r="S550" s="229"/>
      <c r="T550" s="230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1" t="s">
        <v>147</v>
      </c>
      <c r="AU550" s="231" t="s">
        <v>82</v>
      </c>
      <c r="AV550" s="13" t="s">
        <v>145</v>
      </c>
      <c r="AW550" s="13" t="s">
        <v>35</v>
      </c>
      <c r="AX550" s="13" t="s">
        <v>74</v>
      </c>
      <c r="AY550" s="231" t="s">
        <v>137</v>
      </c>
    </row>
    <row r="551" s="13" customFormat="1">
      <c r="A551" s="13"/>
      <c r="B551" s="220"/>
      <c r="C551" s="221"/>
      <c r="D551" s="222" t="s">
        <v>147</v>
      </c>
      <c r="E551" s="223" t="s">
        <v>28</v>
      </c>
      <c r="F551" s="224" t="s">
        <v>1017</v>
      </c>
      <c r="G551" s="221"/>
      <c r="H551" s="225">
        <v>5</v>
      </c>
      <c r="I551" s="226"/>
      <c r="J551" s="221"/>
      <c r="K551" s="221"/>
      <c r="L551" s="227"/>
      <c r="M551" s="228"/>
      <c r="N551" s="229"/>
      <c r="O551" s="229"/>
      <c r="P551" s="229"/>
      <c r="Q551" s="229"/>
      <c r="R551" s="229"/>
      <c r="S551" s="229"/>
      <c r="T551" s="23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1" t="s">
        <v>147</v>
      </c>
      <c r="AU551" s="231" t="s">
        <v>82</v>
      </c>
      <c r="AV551" s="13" t="s">
        <v>145</v>
      </c>
      <c r="AW551" s="13" t="s">
        <v>35</v>
      </c>
      <c r="AX551" s="13" t="s">
        <v>74</v>
      </c>
      <c r="AY551" s="231" t="s">
        <v>137</v>
      </c>
    </row>
    <row r="552" s="13" customFormat="1">
      <c r="A552" s="13"/>
      <c r="B552" s="220"/>
      <c r="C552" s="221"/>
      <c r="D552" s="222" t="s">
        <v>147</v>
      </c>
      <c r="E552" s="223" t="s">
        <v>28</v>
      </c>
      <c r="F552" s="224" t="s">
        <v>1018</v>
      </c>
      <c r="G552" s="221"/>
      <c r="H552" s="225">
        <v>5</v>
      </c>
      <c r="I552" s="226"/>
      <c r="J552" s="221"/>
      <c r="K552" s="221"/>
      <c r="L552" s="227"/>
      <c r="M552" s="228"/>
      <c r="N552" s="229"/>
      <c r="O552" s="229"/>
      <c r="P552" s="229"/>
      <c r="Q552" s="229"/>
      <c r="R552" s="229"/>
      <c r="S552" s="229"/>
      <c r="T552" s="230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1" t="s">
        <v>147</v>
      </c>
      <c r="AU552" s="231" t="s">
        <v>82</v>
      </c>
      <c r="AV552" s="13" t="s">
        <v>145</v>
      </c>
      <c r="AW552" s="13" t="s">
        <v>35</v>
      </c>
      <c r="AX552" s="13" t="s">
        <v>74</v>
      </c>
      <c r="AY552" s="231" t="s">
        <v>137</v>
      </c>
    </row>
    <row r="553" s="13" customFormat="1">
      <c r="A553" s="13"/>
      <c r="B553" s="220"/>
      <c r="C553" s="221"/>
      <c r="D553" s="222" t="s">
        <v>147</v>
      </c>
      <c r="E553" s="223" t="s">
        <v>28</v>
      </c>
      <c r="F553" s="224" t="s">
        <v>1019</v>
      </c>
      <c r="G553" s="221"/>
      <c r="H553" s="225">
        <v>5</v>
      </c>
      <c r="I553" s="226"/>
      <c r="J553" s="221"/>
      <c r="K553" s="221"/>
      <c r="L553" s="227"/>
      <c r="M553" s="228"/>
      <c r="N553" s="229"/>
      <c r="O553" s="229"/>
      <c r="P553" s="229"/>
      <c r="Q553" s="229"/>
      <c r="R553" s="229"/>
      <c r="S553" s="229"/>
      <c r="T553" s="23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1" t="s">
        <v>147</v>
      </c>
      <c r="AU553" s="231" t="s">
        <v>82</v>
      </c>
      <c r="AV553" s="13" t="s">
        <v>145</v>
      </c>
      <c r="AW553" s="13" t="s">
        <v>35</v>
      </c>
      <c r="AX553" s="13" t="s">
        <v>74</v>
      </c>
      <c r="AY553" s="231" t="s">
        <v>137</v>
      </c>
    </row>
    <row r="554" s="13" customFormat="1">
      <c r="A554" s="13"/>
      <c r="B554" s="220"/>
      <c r="C554" s="221"/>
      <c r="D554" s="222" t="s">
        <v>147</v>
      </c>
      <c r="E554" s="223" t="s">
        <v>28</v>
      </c>
      <c r="F554" s="224" t="s">
        <v>1020</v>
      </c>
      <c r="G554" s="221"/>
      <c r="H554" s="225">
        <v>5</v>
      </c>
      <c r="I554" s="226"/>
      <c r="J554" s="221"/>
      <c r="K554" s="221"/>
      <c r="L554" s="227"/>
      <c r="M554" s="228"/>
      <c r="N554" s="229"/>
      <c r="O554" s="229"/>
      <c r="P554" s="229"/>
      <c r="Q554" s="229"/>
      <c r="R554" s="229"/>
      <c r="S554" s="229"/>
      <c r="T554" s="230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1" t="s">
        <v>147</v>
      </c>
      <c r="AU554" s="231" t="s">
        <v>82</v>
      </c>
      <c r="AV554" s="13" t="s">
        <v>145</v>
      </c>
      <c r="AW554" s="13" t="s">
        <v>35</v>
      </c>
      <c r="AX554" s="13" t="s">
        <v>74</v>
      </c>
      <c r="AY554" s="231" t="s">
        <v>137</v>
      </c>
    </row>
    <row r="555" s="12" customFormat="1" ht="25.92" customHeight="1">
      <c r="A555" s="12"/>
      <c r="B555" s="190"/>
      <c r="C555" s="191"/>
      <c r="D555" s="192" t="s">
        <v>73</v>
      </c>
      <c r="E555" s="193" t="s">
        <v>1021</v>
      </c>
      <c r="F555" s="193" t="s">
        <v>1022</v>
      </c>
      <c r="G555" s="191"/>
      <c r="H555" s="191"/>
      <c r="I555" s="194"/>
      <c r="J555" s="195">
        <f>BK555</f>
        <v>0</v>
      </c>
      <c r="K555" s="191"/>
      <c r="L555" s="196"/>
      <c r="M555" s="197"/>
      <c r="N555" s="198"/>
      <c r="O555" s="198"/>
      <c r="P555" s="199">
        <f>P556+P559+P561+P563+P565+P567</f>
        <v>0</v>
      </c>
      <c r="Q555" s="198"/>
      <c r="R555" s="199">
        <f>R556+R559+R561+R563+R565+R567</f>
        <v>0</v>
      </c>
      <c r="S555" s="198"/>
      <c r="T555" s="200">
        <f>T556+T559+T561+T563+T565+T567</f>
        <v>0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01" t="s">
        <v>169</v>
      </c>
      <c r="AT555" s="202" t="s">
        <v>73</v>
      </c>
      <c r="AU555" s="202" t="s">
        <v>74</v>
      </c>
      <c r="AY555" s="201" t="s">
        <v>137</v>
      </c>
      <c r="BK555" s="203">
        <f>BK556+BK559+BK561+BK563+BK565+BK567</f>
        <v>0</v>
      </c>
    </row>
    <row r="556" s="12" customFormat="1" ht="22.8" customHeight="1">
      <c r="A556" s="12"/>
      <c r="B556" s="190"/>
      <c r="C556" s="191"/>
      <c r="D556" s="192" t="s">
        <v>73</v>
      </c>
      <c r="E556" s="204" t="s">
        <v>1023</v>
      </c>
      <c r="F556" s="204" t="s">
        <v>1024</v>
      </c>
      <c r="G556" s="191"/>
      <c r="H556" s="191"/>
      <c r="I556" s="194"/>
      <c r="J556" s="205">
        <f>BK556</f>
        <v>0</v>
      </c>
      <c r="K556" s="191"/>
      <c r="L556" s="196"/>
      <c r="M556" s="197"/>
      <c r="N556" s="198"/>
      <c r="O556" s="198"/>
      <c r="P556" s="199">
        <f>SUM(P557:P558)</f>
        <v>0</v>
      </c>
      <c r="Q556" s="198"/>
      <c r="R556" s="199">
        <f>SUM(R557:R558)</f>
        <v>0</v>
      </c>
      <c r="S556" s="198"/>
      <c r="T556" s="200">
        <f>SUM(T557:T558)</f>
        <v>0</v>
      </c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R556" s="201" t="s">
        <v>169</v>
      </c>
      <c r="AT556" s="202" t="s">
        <v>73</v>
      </c>
      <c r="AU556" s="202" t="s">
        <v>82</v>
      </c>
      <c r="AY556" s="201" t="s">
        <v>137</v>
      </c>
      <c r="BK556" s="203">
        <f>SUM(BK557:BK558)</f>
        <v>0</v>
      </c>
    </row>
    <row r="557" s="2" customFormat="1" ht="14.4" customHeight="1">
      <c r="A557" s="39"/>
      <c r="B557" s="40"/>
      <c r="C557" s="206" t="s">
        <v>1025</v>
      </c>
      <c r="D557" s="206" t="s">
        <v>140</v>
      </c>
      <c r="E557" s="207" t="s">
        <v>1026</v>
      </c>
      <c r="F557" s="208" t="s">
        <v>1027</v>
      </c>
      <c r="G557" s="209" t="s">
        <v>1028</v>
      </c>
      <c r="H557" s="210">
        <v>1</v>
      </c>
      <c r="I557" s="211"/>
      <c r="J557" s="212">
        <f>ROUND(I557*H557,2)</f>
        <v>0</v>
      </c>
      <c r="K557" s="213"/>
      <c r="L557" s="45"/>
      <c r="M557" s="214" t="s">
        <v>28</v>
      </c>
      <c r="N557" s="215" t="s">
        <v>46</v>
      </c>
      <c r="O557" s="85"/>
      <c r="P557" s="216">
        <f>O557*H557</f>
        <v>0</v>
      </c>
      <c r="Q557" s="216">
        <v>0</v>
      </c>
      <c r="R557" s="216">
        <f>Q557*H557</f>
        <v>0</v>
      </c>
      <c r="S557" s="216">
        <v>0</v>
      </c>
      <c r="T557" s="217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18" t="s">
        <v>1029</v>
      </c>
      <c r="AT557" s="218" t="s">
        <v>140</v>
      </c>
      <c r="AU557" s="218" t="s">
        <v>145</v>
      </c>
      <c r="AY557" s="18" t="s">
        <v>137</v>
      </c>
      <c r="BE557" s="219">
        <f>IF(N557="základní",J557,0)</f>
        <v>0</v>
      </c>
      <c r="BF557" s="219">
        <f>IF(N557="snížená",J557,0)</f>
        <v>0</v>
      </c>
      <c r="BG557" s="219">
        <f>IF(N557="zákl. přenesená",J557,0)</f>
        <v>0</v>
      </c>
      <c r="BH557" s="219">
        <f>IF(N557="sníž. přenesená",J557,0)</f>
        <v>0</v>
      </c>
      <c r="BI557" s="219">
        <f>IF(N557="nulová",J557,0)</f>
        <v>0</v>
      </c>
      <c r="BJ557" s="18" t="s">
        <v>145</v>
      </c>
      <c r="BK557" s="219">
        <f>ROUND(I557*H557,2)</f>
        <v>0</v>
      </c>
      <c r="BL557" s="18" t="s">
        <v>1029</v>
      </c>
      <c r="BM557" s="218" t="s">
        <v>1030</v>
      </c>
    </row>
    <row r="558" s="2" customFormat="1">
      <c r="A558" s="39"/>
      <c r="B558" s="40"/>
      <c r="C558" s="41"/>
      <c r="D558" s="222" t="s">
        <v>354</v>
      </c>
      <c r="E558" s="41"/>
      <c r="F558" s="253" t="s">
        <v>1031</v>
      </c>
      <c r="G558" s="41"/>
      <c r="H558" s="41"/>
      <c r="I558" s="254"/>
      <c r="J558" s="41"/>
      <c r="K558" s="41"/>
      <c r="L558" s="45"/>
      <c r="M558" s="255"/>
      <c r="N558" s="256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354</v>
      </c>
      <c r="AU558" s="18" t="s">
        <v>145</v>
      </c>
    </row>
    <row r="559" s="12" customFormat="1" ht="22.8" customHeight="1">
      <c r="A559" s="12"/>
      <c r="B559" s="190"/>
      <c r="C559" s="191"/>
      <c r="D559" s="192" t="s">
        <v>73</v>
      </c>
      <c r="E559" s="204" t="s">
        <v>1032</v>
      </c>
      <c r="F559" s="204" t="s">
        <v>1033</v>
      </c>
      <c r="G559" s="191"/>
      <c r="H559" s="191"/>
      <c r="I559" s="194"/>
      <c r="J559" s="205">
        <f>BK559</f>
        <v>0</v>
      </c>
      <c r="K559" s="191"/>
      <c r="L559" s="196"/>
      <c r="M559" s="197"/>
      <c r="N559" s="198"/>
      <c r="O559" s="198"/>
      <c r="P559" s="199">
        <f>P560</f>
        <v>0</v>
      </c>
      <c r="Q559" s="198"/>
      <c r="R559" s="199">
        <f>R560</f>
        <v>0</v>
      </c>
      <c r="S559" s="198"/>
      <c r="T559" s="200">
        <f>T560</f>
        <v>0</v>
      </c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R559" s="201" t="s">
        <v>169</v>
      </c>
      <c r="AT559" s="202" t="s">
        <v>73</v>
      </c>
      <c r="AU559" s="202" t="s">
        <v>82</v>
      </c>
      <c r="AY559" s="201" t="s">
        <v>137</v>
      </c>
      <c r="BK559" s="203">
        <f>BK560</f>
        <v>0</v>
      </c>
    </row>
    <row r="560" s="2" customFormat="1" ht="14.4" customHeight="1">
      <c r="A560" s="39"/>
      <c r="B560" s="40"/>
      <c r="C560" s="206" t="s">
        <v>1034</v>
      </c>
      <c r="D560" s="206" t="s">
        <v>140</v>
      </c>
      <c r="E560" s="207" t="s">
        <v>1035</v>
      </c>
      <c r="F560" s="208" t="s">
        <v>1033</v>
      </c>
      <c r="G560" s="209" t="s">
        <v>1028</v>
      </c>
      <c r="H560" s="210">
        <v>1</v>
      </c>
      <c r="I560" s="211"/>
      <c r="J560" s="212">
        <f>ROUND(I560*H560,2)</f>
        <v>0</v>
      </c>
      <c r="K560" s="213"/>
      <c r="L560" s="45"/>
      <c r="M560" s="214" t="s">
        <v>28</v>
      </c>
      <c r="N560" s="215" t="s">
        <v>46</v>
      </c>
      <c r="O560" s="85"/>
      <c r="P560" s="216">
        <f>O560*H560</f>
        <v>0</v>
      </c>
      <c r="Q560" s="216">
        <v>0</v>
      </c>
      <c r="R560" s="216">
        <f>Q560*H560</f>
        <v>0</v>
      </c>
      <c r="S560" s="216">
        <v>0</v>
      </c>
      <c r="T560" s="217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18" t="s">
        <v>1029</v>
      </c>
      <c r="AT560" s="218" t="s">
        <v>140</v>
      </c>
      <c r="AU560" s="218" t="s">
        <v>145</v>
      </c>
      <c r="AY560" s="18" t="s">
        <v>137</v>
      </c>
      <c r="BE560" s="219">
        <f>IF(N560="základní",J560,0)</f>
        <v>0</v>
      </c>
      <c r="BF560" s="219">
        <f>IF(N560="snížená",J560,0)</f>
        <v>0</v>
      </c>
      <c r="BG560" s="219">
        <f>IF(N560="zákl. přenesená",J560,0)</f>
        <v>0</v>
      </c>
      <c r="BH560" s="219">
        <f>IF(N560="sníž. přenesená",J560,0)</f>
        <v>0</v>
      </c>
      <c r="BI560" s="219">
        <f>IF(N560="nulová",J560,0)</f>
        <v>0</v>
      </c>
      <c r="BJ560" s="18" t="s">
        <v>145</v>
      </c>
      <c r="BK560" s="219">
        <f>ROUND(I560*H560,2)</f>
        <v>0</v>
      </c>
      <c r="BL560" s="18" t="s">
        <v>1029</v>
      </c>
      <c r="BM560" s="218" t="s">
        <v>1036</v>
      </c>
    </row>
    <row r="561" s="12" customFormat="1" ht="22.8" customHeight="1">
      <c r="A561" s="12"/>
      <c r="B561" s="190"/>
      <c r="C561" s="191"/>
      <c r="D561" s="192" t="s">
        <v>73</v>
      </c>
      <c r="E561" s="204" t="s">
        <v>1037</v>
      </c>
      <c r="F561" s="204" t="s">
        <v>1038</v>
      </c>
      <c r="G561" s="191"/>
      <c r="H561" s="191"/>
      <c r="I561" s="194"/>
      <c r="J561" s="205">
        <f>BK561</f>
        <v>0</v>
      </c>
      <c r="K561" s="191"/>
      <c r="L561" s="196"/>
      <c r="M561" s="197"/>
      <c r="N561" s="198"/>
      <c r="O561" s="198"/>
      <c r="P561" s="199">
        <f>P562</f>
        <v>0</v>
      </c>
      <c r="Q561" s="198"/>
      <c r="R561" s="199">
        <f>R562</f>
        <v>0</v>
      </c>
      <c r="S561" s="198"/>
      <c r="T561" s="200">
        <f>T562</f>
        <v>0</v>
      </c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R561" s="201" t="s">
        <v>169</v>
      </c>
      <c r="AT561" s="202" t="s">
        <v>73</v>
      </c>
      <c r="AU561" s="202" t="s">
        <v>82</v>
      </c>
      <c r="AY561" s="201" t="s">
        <v>137</v>
      </c>
      <c r="BK561" s="203">
        <f>BK562</f>
        <v>0</v>
      </c>
    </row>
    <row r="562" s="2" customFormat="1" ht="14.4" customHeight="1">
      <c r="A562" s="39"/>
      <c r="B562" s="40"/>
      <c r="C562" s="206" t="s">
        <v>1039</v>
      </c>
      <c r="D562" s="206" t="s">
        <v>140</v>
      </c>
      <c r="E562" s="207" t="s">
        <v>1040</v>
      </c>
      <c r="F562" s="208" t="s">
        <v>1041</v>
      </c>
      <c r="G562" s="209" t="s">
        <v>1028</v>
      </c>
      <c r="H562" s="210">
        <v>1</v>
      </c>
      <c r="I562" s="211"/>
      <c r="J562" s="212">
        <f>ROUND(I562*H562,2)</f>
        <v>0</v>
      </c>
      <c r="K562" s="213"/>
      <c r="L562" s="45"/>
      <c r="M562" s="214" t="s">
        <v>28</v>
      </c>
      <c r="N562" s="215" t="s">
        <v>46</v>
      </c>
      <c r="O562" s="85"/>
      <c r="P562" s="216">
        <f>O562*H562</f>
        <v>0</v>
      </c>
      <c r="Q562" s="216">
        <v>0</v>
      </c>
      <c r="R562" s="216">
        <f>Q562*H562</f>
        <v>0</v>
      </c>
      <c r="S562" s="216">
        <v>0</v>
      </c>
      <c r="T562" s="217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18" t="s">
        <v>1029</v>
      </c>
      <c r="AT562" s="218" t="s">
        <v>140</v>
      </c>
      <c r="AU562" s="218" t="s">
        <v>145</v>
      </c>
      <c r="AY562" s="18" t="s">
        <v>137</v>
      </c>
      <c r="BE562" s="219">
        <f>IF(N562="základní",J562,0)</f>
        <v>0</v>
      </c>
      <c r="BF562" s="219">
        <f>IF(N562="snížená",J562,0)</f>
        <v>0</v>
      </c>
      <c r="BG562" s="219">
        <f>IF(N562="zákl. přenesená",J562,0)</f>
        <v>0</v>
      </c>
      <c r="BH562" s="219">
        <f>IF(N562="sníž. přenesená",J562,0)</f>
        <v>0</v>
      </c>
      <c r="BI562" s="219">
        <f>IF(N562="nulová",J562,0)</f>
        <v>0</v>
      </c>
      <c r="BJ562" s="18" t="s">
        <v>145</v>
      </c>
      <c r="BK562" s="219">
        <f>ROUND(I562*H562,2)</f>
        <v>0</v>
      </c>
      <c r="BL562" s="18" t="s">
        <v>1029</v>
      </c>
      <c r="BM562" s="218" t="s">
        <v>1042</v>
      </c>
    </row>
    <row r="563" s="12" customFormat="1" ht="22.8" customHeight="1">
      <c r="A563" s="12"/>
      <c r="B563" s="190"/>
      <c r="C563" s="191"/>
      <c r="D563" s="192" t="s">
        <v>73</v>
      </c>
      <c r="E563" s="204" t="s">
        <v>1043</v>
      </c>
      <c r="F563" s="204" t="s">
        <v>1044</v>
      </c>
      <c r="G563" s="191"/>
      <c r="H563" s="191"/>
      <c r="I563" s="194"/>
      <c r="J563" s="205">
        <f>BK563</f>
        <v>0</v>
      </c>
      <c r="K563" s="191"/>
      <c r="L563" s="196"/>
      <c r="M563" s="197"/>
      <c r="N563" s="198"/>
      <c r="O563" s="198"/>
      <c r="P563" s="199">
        <f>P564</f>
        <v>0</v>
      </c>
      <c r="Q563" s="198"/>
      <c r="R563" s="199">
        <f>R564</f>
        <v>0</v>
      </c>
      <c r="S563" s="198"/>
      <c r="T563" s="200">
        <f>T564</f>
        <v>0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201" t="s">
        <v>169</v>
      </c>
      <c r="AT563" s="202" t="s">
        <v>73</v>
      </c>
      <c r="AU563" s="202" t="s">
        <v>82</v>
      </c>
      <c r="AY563" s="201" t="s">
        <v>137</v>
      </c>
      <c r="BK563" s="203">
        <f>BK564</f>
        <v>0</v>
      </c>
    </row>
    <row r="564" s="2" customFormat="1" ht="14.4" customHeight="1">
      <c r="A564" s="39"/>
      <c r="B564" s="40"/>
      <c r="C564" s="206" t="s">
        <v>1045</v>
      </c>
      <c r="D564" s="206" t="s">
        <v>140</v>
      </c>
      <c r="E564" s="207" t="s">
        <v>1046</v>
      </c>
      <c r="F564" s="208" t="s">
        <v>1044</v>
      </c>
      <c r="G564" s="209" t="s">
        <v>1028</v>
      </c>
      <c r="H564" s="210">
        <v>1</v>
      </c>
      <c r="I564" s="211"/>
      <c r="J564" s="212">
        <f>ROUND(I564*H564,2)</f>
        <v>0</v>
      </c>
      <c r="K564" s="213"/>
      <c r="L564" s="45"/>
      <c r="M564" s="214" t="s">
        <v>28</v>
      </c>
      <c r="N564" s="215" t="s">
        <v>46</v>
      </c>
      <c r="O564" s="85"/>
      <c r="P564" s="216">
        <f>O564*H564</f>
        <v>0</v>
      </c>
      <c r="Q564" s="216">
        <v>0</v>
      </c>
      <c r="R564" s="216">
        <f>Q564*H564</f>
        <v>0</v>
      </c>
      <c r="S564" s="216">
        <v>0</v>
      </c>
      <c r="T564" s="217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18" t="s">
        <v>1029</v>
      </c>
      <c r="AT564" s="218" t="s">
        <v>140</v>
      </c>
      <c r="AU564" s="218" t="s">
        <v>145</v>
      </c>
      <c r="AY564" s="18" t="s">
        <v>137</v>
      </c>
      <c r="BE564" s="219">
        <f>IF(N564="základní",J564,0)</f>
        <v>0</v>
      </c>
      <c r="BF564" s="219">
        <f>IF(N564="snížená",J564,0)</f>
        <v>0</v>
      </c>
      <c r="BG564" s="219">
        <f>IF(N564="zákl. přenesená",J564,0)</f>
        <v>0</v>
      </c>
      <c r="BH564" s="219">
        <f>IF(N564="sníž. přenesená",J564,0)</f>
        <v>0</v>
      </c>
      <c r="BI564" s="219">
        <f>IF(N564="nulová",J564,0)</f>
        <v>0</v>
      </c>
      <c r="BJ564" s="18" t="s">
        <v>145</v>
      </c>
      <c r="BK564" s="219">
        <f>ROUND(I564*H564,2)</f>
        <v>0</v>
      </c>
      <c r="BL564" s="18" t="s">
        <v>1029</v>
      </c>
      <c r="BM564" s="218" t="s">
        <v>1047</v>
      </c>
    </row>
    <row r="565" s="12" customFormat="1" ht="22.8" customHeight="1">
      <c r="A565" s="12"/>
      <c r="B565" s="190"/>
      <c r="C565" s="191"/>
      <c r="D565" s="192" t="s">
        <v>73</v>
      </c>
      <c r="E565" s="204" t="s">
        <v>1048</v>
      </c>
      <c r="F565" s="204" t="s">
        <v>1049</v>
      </c>
      <c r="G565" s="191"/>
      <c r="H565" s="191"/>
      <c r="I565" s="194"/>
      <c r="J565" s="205">
        <f>BK565</f>
        <v>0</v>
      </c>
      <c r="K565" s="191"/>
      <c r="L565" s="196"/>
      <c r="M565" s="197"/>
      <c r="N565" s="198"/>
      <c r="O565" s="198"/>
      <c r="P565" s="199">
        <f>P566</f>
        <v>0</v>
      </c>
      <c r="Q565" s="198"/>
      <c r="R565" s="199">
        <f>R566</f>
        <v>0</v>
      </c>
      <c r="S565" s="198"/>
      <c r="T565" s="200">
        <f>T566</f>
        <v>0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201" t="s">
        <v>169</v>
      </c>
      <c r="AT565" s="202" t="s">
        <v>73</v>
      </c>
      <c r="AU565" s="202" t="s">
        <v>82</v>
      </c>
      <c r="AY565" s="201" t="s">
        <v>137</v>
      </c>
      <c r="BK565" s="203">
        <f>BK566</f>
        <v>0</v>
      </c>
    </row>
    <row r="566" s="2" customFormat="1" ht="14.4" customHeight="1">
      <c r="A566" s="39"/>
      <c r="B566" s="40"/>
      <c r="C566" s="206" t="s">
        <v>1050</v>
      </c>
      <c r="D566" s="206" t="s">
        <v>140</v>
      </c>
      <c r="E566" s="207" t="s">
        <v>1051</v>
      </c>
      <c r="F566" s="208" t="s">
        <v>1049</v>
      </c>
      <c r="G566" s="209" t="s">
        <v>1028</v>
      </c>
      <c r="H566" s="210">
        <v>1</v>
      </c>
      <c r="I566" s="211"/>
      <c r="J566" s="212">
        <f>ROUND(I566*H566,2)</f>
        <v>0</v>
      </c>
      <c r="K566" s="213"/>
      <c r="L566" s="45"/>
      <c r="M566" s="214" t="s">
        <v>28</v>
      </c>
      <c r="N566" s="215" t="s">
        <v>46</v>
      </c>
      <c r="O566" s="85"/>
      <c r="P566" s="216">
        <f>O566*H566</f>
        <v>0</v>
      </c>
      <c r="Q566" s="216">
        <v>0</v>
      </c>
      <c r="R566" s="216">
        <f>Q566*H566</f>
        <v>0</v>
      </c>
      <c r="S566" s="216">
        <v>0</v>
      </c>
      <c r="T566" s="217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18" t="s">
        <v>1029</v>
      </c>
      <c r="AT566" s="218" t="s">
        <v>140</v>
      </c>
      <c r="AU566" s="218" t="s">
        <v>145</v>
      </c>
      <c r="AY566" s="18" t="s">
        <v>137</v>
      </c>
      <c r="BE566" s="219">
        <f>IF(N566="základní",J566,0)</f>
        <v>0</v>
      </c>
      <c r="BF566" s="219">
        <f>IF(N566="snížená",J566,0)</f>
        <v>0</v>
      </c>
      <c r="BG566" s="219">
        <f>IF(N566="zákl. přenesená",J566,0)</f>
        <v>0</v>
      </c>
      <c r="BH566" s="219">
        <f>IF(N566="sníž. přenesená",J566,0)</f>
        <v>0</v>
      </c>
      <c r="BI566" s="219">
        <f>IF(N566="nulová",J566,0)</f>
        <v>0</v>
      </c>
      <c r="BJ566" s="18" t="s">
        <v>145</v>
      </c>
      <c r="BK566" s="219">
        <f>ROUND(I566*H566,2)</f>
        <v>0</v>
      </c>
      <c r="BL566" s="18" t="s">
        <v>1029</v>
      </c>
      <c r="BM566" s="218" t="s">
        <v>1052</v>
      </c>
    </row>
    <row r="567" s="12" customFormat="1" ht="22.8" customHeight="1">
      <c r="A567" s="12"/>
      <c r="B567" s="190"/>
      <c r="C567" s="191"/>
      <c r="D567" s="192" t="s">
        <v>73</v>
      </c>
      <c r="E567" s="204" t="s">
        <v>1053</v>
      </c>
      <c r="F567" s="204" t="s">
        <v>1054</v>
      </c>
      <c r="G567" s="191"/>
      <c r="H567" s="191"/>
      <c r="I567" s="194"/>
      <c r="J567" s="205">
        <f>BK567</f>
        <v>0</v>
      </c>
      <c r="K567" s="191"/>
      <c r="L567" s="196"/>
      <c r="M567" s="197"/>
      <c r="N567" s="198"/>
      <c r="O567" s="198"/>
      <c r="P567" s="199">
        <f>P568</f>
        <v>0</v>
      </c>
      <c r="Q567" s="198"/>
      <c r="R567" s="199">
        <f>R568</f>
        <v>0</v>
      </c>
      <c r="S567" s="198"/>
      <c r="T567" s="200">
        <f>T568</f>
        <v>0</v>
      </c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R567" s="201" t="s">
        <v>169</v>
      </c>
      <c r="AT567" s="202" t="s">
        <v>73</v>
      </c>
      <c r="AU567" s="202" t="s">
        <v>82</v>
      </c>
      <c r="AY567" s="201" t="s">
        <v>137</v>
      </c>
      <c r="BK567" s="203">
        <f>BK568</f>
        <v>0</v>
      </c>
    </row>
    <row r="568" s="2" customFormat="1" ht="14.4" customHeight="1">
      <c r="A568" s="39"/>
      <c r="B568" s="40"/>
      <c r="C568" s="206" t="s">
        <v>1055</v>
      </c>
      <c r="D568" s="206" t="s">
        <v>140</v>
      </c>
      <c r="E568" s="207" t="s">
        <v>1056</v>
      </c>
      <c r="F568" s="208" t="s">
        <v>1057</v>
      </c>
      <c r="G568" s="209" t="s">
        <v>1028</v>
      </c>
      <c r="H568" s="210">
        <v>1</v>
      </c>
      <c r="I568" s="211"/>
      <c r="J568" s="212">
        <f>ROUND(I568*H568,2)</f>
        <v>0</v>
      </c>
      <c r="K568" s="213"/>
      <c r="L568" s="45"/>
      <c r="M568" s="257" t="s">
        <v>28</v>
      </c>
      <c r="N568" s="258" t="s">
        <v>46</v>
      </c>
      <c r="O568" s="259"/>
      <c r="P568" s="260">
        <f>O568*H568</f>
        <v>0</v>
      </c>
      <c r="Q568" s="260">
        <v>0</v>
      </c>
      <c r="R568" s="260">
        <f>Q568*H568</f>
        <v>0</v>
      </c>
      <c r="S568" s="260">
        <v>0</v>
      </c>
      <c r="T568" s="261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18" t="s">
        <v>1029</v>
      </c>
      <c r="AT568" s="218" t="s">
        <v>140</v>
      </c>
      <c r="AU568" s="218" t="s">
        <v>145</v>
      </c>
      <c r="AY568" s="18" t="s">
        <v>137</v>
      </c>
      <c r="BE568" s="219">
        <f>IF(N568="základní",J568,0)</f>
        <v>0</v>
      </c>
      <c r="BF568" s="219">
        <f>IF(N568="snížená",J568,0)</f>
        <v>0</v>
      </c>
      <c r="BG568" s="219">
        <f>IF(N568="zákl. přenesená",J568,0)</f>
        <v>0</v>
      </c>
      <c r="BH568" s="219">
        <f>IF(N568="sníž. přenesená",J568,0)</f>
        <v>0</v>
      </c>
      <c r="BI568" s="219">
        <f>IF(N568="nulová",J568,0)</f>
        <v>0</v>
      </c>
      <c r="BJ568" s="18" t="s">
        <v>145</v>
      </c>
      <c r="BK568" s="219">
        <f>ROUND(I568*H568,2)</f>
        <v>0</v>
      </c>
      <c r="BL568" s="18" t="s">
        <v>1029</v>
      </c>
      <c r="BM568" s="218" t="s">
        <v>1058</v>
      </c>
    </row>
    <row r="569" s="2" customFormat="1" ht="6.96" customHeight="1">
      <c r="A569" s="39"/>
      <c r="B569" s="60"/>
      <c r="C569" s="61"/>
      <c r="D569" s="61"/>
      <c r="E569" s="61"/>
      <c r="F569" s="61"/>
      <c r="G569" s="61"/>
      <c r="H569" s="61"/>
      <c r="I569" s="61"/>
      <c r="J569" s="61"/>
      <c r="K569" s="61"/>
      <c r="L569" s="45"/>
      <c r="M569" s="39"/>
      <c r="O569" s="39"/>
      <c r="P569" s="39"/>
      <c r="Q569" s="39"/>
      <c r="R569" s="39"/>
      <c r="S569" s="39"/>
      <c r="T569" s="39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</row>
  </sheetData>
  <sheetProtection sheet="1" autoFilter="0" formatColumns="0" formatRows="0" objects="1" scenarios="1" spinCount="100000" saltValue="39lnLGQbllqqZKUCo9L+ue4X7rGn4O83mcaz8QnR2/7cjOanVegjqvO6Sohpcc4XBcKhCKuedHCO/ne9XIXR6A==" hashValue="ATPn9295lCBI34hifGTGVRhszzt6A9JFgsdlPSwhkkDReFrKq13qu8j1k4Kc4nsjadE6QJ3eLj5Cg/u3HibC0g==" algorithmName="SHA-512" password="CDDA"/>
  <autoFilter ref="C103:K568"/>
  <mergeCells count="9">
    <mergeCell ref="E7:H7"/>
    <mergeCell ref="E9:H9"/>
    <mergeCell ref="E18:H18"/>
    <mergeCell ref="E27:H27"/>
    <mergeCell ref="E48:H48"/>
    <mergeCell ref="E50:H50"/>
    <mergeCell ref="E94:H94"/>
    <mergeCell ref="E96:H9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Požární větrání objektu LDN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1059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2. 12. 2020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29</v>
      </c>
      <c r="F15" s="39"/>
      <c r="G15" s="39"/>
      <c r="H15" s="39"/>
      <c r="I15" s="133" t="s">
        <v>30</v>
      </c>
      <c r="J15" s="137" t="s">
        <v>28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30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27</v>
      </c>
      <c r="J20" s="137" t="s">
        <v>28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30</v>
      </c>
      <c r="J21" s="137" t="s">
        <v>28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27</v>
      </c>
      <c r="J23" s="137" t="s">
        <v>28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1060</v>
      </c>
      <c r="F24" s="39"/>
      <c r="G24" s="39"/>
      <c r="H24" s="39"/>
      <c r="I24" s="133" t="s">
        <v>30</v>
      </c>
      <c r="J24" s="137" t="s">
        <v>28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ROUND(J91,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ROUND((SUM(BE91:BE177)),  2)</f>
        <v>0</v>
      </c>
      <c r="G33" s="39"/>
      <c r="H33" s="39"/>
      <c r="I33" s="149">
        <v>0.20999999999999999</v>
      </c>
      <c r="J33" s="148">
        <f>ROUND(((SUM(BE91:BE177))*I33),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ROUND((SUM(BF91:BF177)),  2)</f>
        <v>0</v>
      </c>
      <c r="G34" s="39"/>
      <c r="H34" s="39"/>
      <c r="I34" s="149">
        <v>0.14999999999999999</v>
      </c>
      <c r="J34" s="148">
        <f>ROUND(((SUM(BF91:BF177))*I34),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ROUND((SUM(BG91:BG177)),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ROUND((SUM(BH91:BH177)),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ROUND((SUM(BI91:BI177)),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Požární větrání objektu LDN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412.2 - Elektroinstalace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Chittussiho 1a</v>
      </c>
      <c r="G52" s="41"/>
      <c r="H52" s="41"/>
      <c r="I52" s="33" t="s">
        <v>24</v>
      </c>
      <c r="J52" s="73" t="str">
        <f>IF(J12="","",J12)</f>
        <v>2. 12. 2020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SNEO a.s.</v>
      </c>
      <c r="G54" s="41"/>
      <c r="H54" s="41"/>
      <c r="I54" s="33" t="s">
        <v>33</v>
      </c>
      <c r="J54" s="37" t="str">
        <f>E21</f>
        <v>Ing. Andrea Kocová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Josef Ottl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J91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97</v>
      </c>
      <c r="E60" s="169"/>
      <c r="F60" s="169"/>
      <c r="G60" s="169"/>
      <c r="H60" s="169"/>
      <c r="I60" s="169"/>
      <c r="J60" s="170">
        <f>J92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101</v>
      </c>
      <c r="E61" s="175"/>
      <c r="F61" s="175"/>
      <c r="G61" s="175"/>
      <c r="H61" s="175"/>
      <c r="I61" s="175"/>
      <c r="J61" s="176">
        <f>J93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102</v>
      </c>
      <c r="E62" s="175"/>
      <c r="F62" s="175"/>
      <c r="G62" s="175"/>
      <c r="H62" s="175"/>
      <c r="I62" s="175"/>
      <c r="J62" s="176">
        <f>J98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6"/>
      <c r="C63" s="167"/>
      <c r="D63" s="168" t="s">
        <v>104</v>
      </c>
      <c r="E63" s="169"/>
      <c r="F63" s="169"/>
      <c r="G63" s="169"/>
      <c r="H63" s="169"/>
      <c r="I63" s="169"/>
      <c r="J63" s="170">
        <f>J104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2"/>
      <c r="C64" s="173"/>
      <c r="D64" s="174" t="s">
        <v>1061</v>
      </c>
      <c r="E64" s="175"/>
      <c r="F64" s="175"/>
      <c r="G64" s="175"/>
      <c r="H64" s="175"/>
      <c r="I64" s="175"/>
      <c r="J64" s="176">
        <f>J105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115</v>
      </c>
      <c r="E65" s="169"/>
      <c r="F65" s="169"/>
      <c r="G65" s="169"/>
      <c r="H65" s="169"/>
      <c r="I65" s="169"/>
      <c r="J65" s="170">
        <f>J164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116</v>
      </c>
      <c r="E66" s="175"/>
      <c r="F66" s="175"/>
      <c r="G66" s="175"/>
      <c r="H66" s="175"/>
      <c r="I66" s="175"/>
      <c r="J66" s="176">
        <f>J165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117</v>
      </c>
      <c r="E67" s="175"/>
      <c r="F67" s="175"/>
      <c r="G67" s="175"/>
      <c r="H67" s="175"/>
      <c r="I67" s="175"/>
      <c r="J67" s="176">
        <f>J168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118</v>
      </c>
      <c r="E68" s="175"/>
      <c r="F68" s="175"/>
      <c r="G68" s="175"/>
      <c r="H68" s="175"/>
      <c r="I68" s="175"/>
      <c r="J68" s="176">
        <f>J170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119</v>
      </c>
      <c r="E69" s="175"/>
      <c r="F69" s="175"/>
      <c r="G69" s="175"/>
      <c r="H69" s="175"/>
      <c r="I69" s="175"/>
      <c r="J69" s="176">
        <f>J172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120</v>
      </c>
      <c r="E70" s="175"/>
      <c r="F70" s="175"/>
      <c r="G70" s="175"/>
      <c r="H70" s="175"/>
      <c r="I70" s="175"/>
      <c r="J70" s="176">
        <f>J174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121</v>
      </c>
      <c r="E71" s="175"/>
      <c r="F71" s="175"/>
      <c r="G71" s="175"/>
      <c r="H71" s="175"/>
      <c r="I71" s="175"/>
      <c r="J71" s="176">
        <f>J176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122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61" t="str">
        <f>E7</f>
        <v>Požární větrání objektu LDN</v>
      </c>
      <c r="F81" s="33"/>
      <c r="G81" s="33"/>
      <c r="H81" s="33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91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E9</f>
        <v>412.2 - Elektroinstalace</v>
      </c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22</v>
      </c>
      <c r="D85" s="41"/>
      <c r="E85" s="41"/>
      <c r="F85" s="28" t="str">
        <f>F12</f>
        <v>Chittussiho 1a</v>
      </c>
      <c r="G85" s="41"/>
      <c r="H85" s="41"/>
      <c r="I85" s="33" t="s">
        <v>24</v>
      </c>
      <c r="J85" s="73" t="str">
        <f>IF(J12="","",J12)</f>
        <v>2. 12. 2020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26</v>
      </c>
      <c r="D87" s="41"/>
      <c r="E87" s="41"/>
      <c r="F87" s="28" t="str">
        <f>E15</f>
        <v>SNEO a.s.</v>
      </c>
      <c r="G87" s="41"/>
      <c r="H87" s="41"/>
      <c r="I87" s="33" t="s">
        <v>33</v>
      </c>
      <c r="J87" s="37" t="str">
        <f>E21</f>
        <v>Ing. Andrea Kocová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31</v>
      </c>
      <c r="D88" s="41"/>
      <c r="E88" s="41"/>
      <c r="F88" s="28" t="str">
        <f>IF(E18="","",E18)</f>
        <v>Vyplň údaj</v>
      </c>
      <c r="G88" s="41"/>
      <c r="H88" s="41"/>
      <c r="I88" s="33" t="s">
        <v>36</v>
      </c>
      <c r="J88" s="37" t="str">
        <f>E24</f>
        <v>Josef Ottl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78"/>
      <c r="B90" s="179"/>
      <c r="C90" s="180" t="s">
        <v>123</v>
      </c>
      <c r="D90" s="181" t="s">
        <v>59</v>
      </c>
      <c r="E90" s="181" t="s">
        <v>55</v>
      </c>
      <c r="F90" s="181" t="s">
        <v>56</v>
      </c>
      <c r="G90" s="181" t="s">
        <v>124</v>
      </c>
      <c r="H90" s="181" t="s">
        <v>125</v>
      </c>
      <c r="I90" s="181" t="s">
        <v>126</v>
      </c>
      <c r="J90" s="182" t="s">
        <v>95</v>
      </c>
      <c r="K90" s="183" t="s">
        <v>127</v>
      </c>
      <c r="L90" s="184"/>
      <c r="M90" s="93" t="s">
        <v>28</v>
      </c>
      <c r="N90" s="94" t="s">
        <v>44</v>
      </c>
      <c r="O90" s="94" t="s">
        <v>128</v>
      </c>
      <c r="P90" s="94" t="s">
        <v>129</v>
      </c>
      <c r="Q90" s="94" t="s">
        <v>130</v>
      </c>
      <c r="R90" s="94" t="s">
        <v>131</v>
      </c>
      <c r="S90" s="94" t="s">
        <v>132</v>
      </c>
      <c r="T90" s="95" t="s">
        <v>133</v>
      </c>
      <c r="U90" s="178"/>
      <c r="V90" s="178"/>
      <c r="W90" s="178"/>
      <c r="X90" s="178"/>
      <c r="Y90" s="178"/>
      <c r="Z90" s="178"/>
      <c r="AA90" s="178"/>
      <c r="AB90" s="178"/>
      <c r="AC90" s="178"/>
      <c r="AD90" s="178"/>
      <c r="AE90" s="178"/>
    </row>
    <row r="91" s="2" customFormat="1" ht="22.8" customHeight="1">
      <c r="A91" s="39"/>
      <c r="B91" s="40"/>
      <c r="C91" s="100" t="s">
        <v>134</v>
      </c>
      <c r="D91" s="41"/>
      <c r="E91" s="41"/>
      <c r="F91" s="41"/>
      <c r="G91" s="41"/>
      <c r="H91" s="41"/>
      <c r="I91" s="41"/>
      <c r="J91" s="185">
        <f>BK91</f>
        <v>0</v>
      </c>
      <c r="K91" s="41"/>
      <c r="L91" s="45"/>
      <c r="M91" s="96"/>
      <c r="N91" s="186"/>
      <c r="O91" s="97"/>
      <c r="P91" s="187">
        <f>P92+P104+P164</f>
        <v>0</v>
      </c>
      <c r="Q91" s="97"/>
      <c r="R91" s="187">
        <f>R92+R104+R164</f>
        <v>0.21448900000000001</v>
      </c>
      <c r="S91" s="97"/>
      <c r="T91" s="188">
        <f>T92+T104+T164</f>
        <v>0.54899999999999993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73</v>
      </c>
      <c r="AU91" s="18" t="s">
        <v>96</v>
      </c>
      <c r="BK91" s="189">
        <f>BK92+BK104+BK164</f>
        <v>0</v>
      </c>
    </row>
    <row r="92" s="12" customFormat="1" ht="25.92" customHeight="1">
      <c r="A92" s="12"/>
      <c r="B92" s="190"/>
      <c r="C92" s="191"/>
      <c r="D92" s="192" t="s">
        <v>73</v>
      </c>
      <c r="E92" s="193" t="s">
        <v>135</v>
      </c>
      <c r="F92" s="193" t="s">
        <v>136</v>
      </c>
      <c r="G92" s="191"/>
      <c r="H92" s="191"/>
      <c r="I92" s="194"/>
      <c r="J92" s="195">
        <f>BK92</f>
        <v>0</v>
      </c>
      <c r="K92" s="191"/>
      <c r="L92" s="196"/>
      <c r="M92" s="197"/>
      <c r="N92" s="198"/>
      <c r="O92" s="198"/>
      <c r="P92" s="199">
        <f>P93+P98</f>
        <v>0</v>
      </c>
      <c r="Q92" s="198"/>
      <c r="R92" s="199">
        <f>R93+R98</f>
        <v>0</v>
      </c>
      <c r="S92" s="198"/>
      <c r="T92" s="200">
        <f>T93+T98</f>
        <v>0.54899999999999993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82</v>
      </c>
      <c r="AT92" s="202" t="s">
        <v>73</v>
      </c>
      <c r="AU92" s="202" t="s">
        <v>74</v>
      </c>
      <c r="AY92" s="201" t="s">
        <v>137</v>
      </c>
      <c r="BK92" s="203">
        <f>BK93+BK98</f>
        <v>0</v>
      </c>
    </row>
    <row r="93" s="12" customFormat="1" ht="22.8" customHeight="1">
      <c r="A93" s="12"/>
      <c r="B93" s="190"/>
      <c r="C93" s="191"/>
      <c r="D93" s="192" t="s">
        <v>73</v>
      </c>
      <c r="E93" s="204" t="s">
        <v>193</v>
      </c>
      <c r="F93" s="204" t="s">
        <v>348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SUM(P94:P97)</f>
        <v>0</v>
      </c>
      <c r="Q93" s="198"/>
      <c r="R93" s="199">
        <f>SUM(R94:R97)</f>
        <v>0</v>
      </c>
      <c r="S93" s="198"/>
      <c r="T93" s="200">
        <f>SUM(T94:T97)</f>
        <v>0.54899999999999993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82</v>
      </c>
      <c r="AT93" s="202" t="s">
        <v>73</v>
      </c>
      <c r="AU93" s="202" t="s">
        <v>82</v>
      </c>
      <c r="AY93" s="201" t="s">
        <v>137</v>
      </c>
      <c r="BK93" s="203">
        <f>SUM(BK94:BK97)</f>
        <v>0</v>
      </c>
    </row>
    <row r="94" s="2" customFormat="1" ht="49.05" customHeight="1">
      <c r="A94" s="39"/>
      <c r="B94" s="40"/>
      <c r="C94" s="206" t="s">
        <v>82</v>
      </c>
      <c r="D94" s="206" t="s">
        <v>140</v>
      </c>
      <c r="E94" s="207" t="s">
        <v>1062</v>
      </c>
      <c r="F94" s="208" t="s">
        <v>1063</v>
      </c>
      <c r="G94" s="209" t="s">
        <v>143</v>
      </c>
      <c r="H94" s="210">
        <v>3</v>
      </c>
      <c r="I94" s="211"/>
      <c r="J94" s="212">
        <f>ROUND(I94*H94,2)</f>
        <v>0</v>
      </c>
      <c r="K94" s="213"/>
      <c r="L94" s="45"/>
      <c r="M94" s="214" t="s">
        <v>28</v>
      </c>
      <c r="N94" s="215" t="s">
        <v>46</v>
      </c>
      <c r="O94" s="85"/>
      <c r="P94" s="216">
        <f>O94*H94</f>
        <v>0</v>
      </c>
      <c r="Q94" s="216">
        <v>0</v>
      </c>
      <c r="R94" s="216">
        <f>Q94*H94</f>
        <v>0</v>
      </c>
      <c r="S94" s="216">
        <v>0.012</v>
      </c>
      <c r="T94" s="217">
        <f>S94*H94</f>
        <v>0.036000000000000004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8" t="s">
        <v>144</v>
      </c>
      <c r="AT94" s="218" t="s">
        <v>140</v>
      </c>
      <c r="AU94" s="218" t="s">
        <v>145</v>
      </c>
      <c r="AY94" s="18" t="s">
        <v>137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8" t="s">
        <v>145</v>
      </c>
      <c r="BK94" s="219">
        <f>ROUND(I94*H94,2)</f>
        <v>0</v>
      </c>
      <c r="BL94" s="18" t="s">
        <v>144</v>
      </c>
      <c r="BM94" s="218" t="s">
        <v>1064</v>
      </c>
    </row>
    <row r="95" s="2" customFormat="1" ht="37.8" customHeight="1">
      <c r="A95" s="39"/>
      <c r="B95" s="40"/>
      <c r="C95" s="206" t="s">
        <v>145</v>
      </c>
      <c r="D95" s="206" t="s">
        <v>140</v>
      </c>
      <c r="E95" s="207" t="s">
        <v>1065</v>
      </c>
      <c r="F95" s="208" t="s">
        <v>1066</v>
      </c>
      <c r="G95" s="209" t="s">
        <v>143</v>
      </c>
      <c r="H95" s="210">
        <v>9</v>
      </c>
      <c r="I95" s="211"/>
      <c r="J95" s="212">
        <f>ROUND(I95*H95,2)</f>
        <v>0</v>
      </c>
      <c r="K95" s="213"/>
      <c r="L95" s="45"/>
      <c r="M95" s="214" t="s">
        <v>28</v>
      </c>
      <c r="N95" s="215" t="s">
        <v>46</v>
      </c>
      <c r="O95" s="85"/>
      <c r="P95" s="216">
        <f>O95*H95</f>
        <v>0</v>
      </c>
      <c r="Q95" s="216">
        <v>0</v>
      </c>
      <c r="R95" s="216">
        <f>Q95*H95</f>
        <v>0</v>
      </c>
      <c r="S95" s="216">
        <v>0.001</v>
      </c>
      <c r="T95" s="217">
        <f>S95*H95</f>
        <v>0.0090000000000000011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8" t="s">
        <v>144</v>
      </c>
      <c r="AT95" s="218" t="s">
        <v>140</v>
      </c>
      <c r="AU95" s="218" t="s">
        <v>145</v>
      </c>
      <c r="AY95" s="18" t="s">
        <v>137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8" t="s">
        <v>145</v>
      </c>
      <c r="BK95" s="219">
        <f>ROUND(I95*H95,2)</f>
        <v>0</v>
      </c>
      <c r="BL95" s="18" t="s">
        <v>144</v>
      </c>
      <c r="BM95" s="218" t="s">
        <v>1067</v>
      </c>
    </row>
    <row r="96" s="2" customFormat="1" ht="24.15" customHeight="1">
      <c r="A96" s="39"/>
      <c r="B96" s="40"/>
      <c r="C96" s="206" t="s">
        <v>138</v>
      </c>
      <c r="D96" s="206" t="s">
        <v>140</v>
      </c>
      <c r="E96" s="207" t="s">
        <v>1068</v>
      </c>
      <c r="F96" s="208" t="s">
        <v>1069</v>
      </c>
      <c r="G96" s="209" t="s">
        <v>172</v>
      </c>
      <c r="H96" s="210">
        <v>42</v>
      </c>
      <c r="I96" s="211"/>
      <c r="J96" s="212">
        <f>ROUND(I96*H96,2)</f>
        <v>0</v>
      </c>
      <c r="K96" s="213"/>
      <c r="L96" s="45"/>
      <c r="M96" s="214" t="s">
        <v>28</v>
      </c>
      <c r="N96" s="215" t="s">
        <v>46</v>
      </c>
      <c r="O96" s="85"/>
      <c r="P96" s="216">
        <f>O96*H96</f>
        <v>0</v>
      </c>
      <c r="Q96" s="216">
        <v>0</v>
      </c>
      <c r="R96" s="216">
        <f>Q96*H96</f>
        <v>0</v>
      </c>
      <c r="S96" s="216">
        <v>0.001</v>
      </c>
      <c r="T96" s="217">
        <f>S96*H96</f>
        <v>0.042000000000000003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8" t="s">
        <v>144</v>
      </c>
      <c r="AT96" s="218" t="s">
        <v>140</v>
      </c>
      <c r="AU96" s="218" t="s">
        <v>145</v>
      </c>
      <c r="AY96" s="18" t="s">
        <v>137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8" t="s">
        <v>145</v>
      </c>
      <c r="BK96" s="219">
        <f>ROUND(I96*H96,2)</f>
        <v>0</v>
      </c>
      <c r="BL96" s="18" t="s">
        <v>144</v>
      </c>
      <c r="BM96" s="218" t="s">
        <v>1070</v>
      </c>
    </row>
    <row r="97" s="2" customFormat="1" ht="24.15" customHeight="1">
      <c r="A97" s="39"/>
      <c r="B97" s="40"/>
      <c r="C97" s="206" t="s">
        <v>144</v>
      </c>
      <c r="D97" s="206" t="s">
        <v>140</v>
      </c>
      <c r="E97" s="207" t="s">
        <v>1071</v>
      </c>
      <c r="F97" s="208" t="s">
        <v>1072</v>
      </c>
      <c r="G97" s="209" t="s">
        <v>172</v>
      </c>
      <c r="H97" s="210">
        <v>42</v>
      </c>
      <c r="I97" s="211"/>
      <c r="J97" s="212">
        <f>ROUND(I97*H97,2)</f>
        <v>0</v>
      </c>
      <c r="K97" s="213"/>
      <c r="L97" s="45"/>
      <c r="M97" s="214" t="s">
        <v>28</v>
      </c>
      <c r="N97" s="215" t="s">
        <v>46</v>
      </c>
      <c r="O97" s="85"/>
      <c r="P97" s="216">
        <f>O97*H97</f>
        <v>0</v>
      </c>
      <c r="Q97" s="216">
        <v>0</v>
      </c>
      <c r="R97" s="216">
        <f>Q97*H97</f>
        <v>0</v>
      </c>
      <c r="S97" s="216">
        <v>0.010999999999999999</v>
      </c>
      <c r="T97" s="217">
        <f>S97*H97</f>
        <v>0.46199999999999997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8" t="s">
        <v>144</v>
      </c>
      <c r="AT97" s="218" t="s">
        <v>140</v>
      </c>
      <c r="AU97" s="218" t="s">
        <v>145</v>
      </c>
      <c r="AY97" s="18" t="s">
        <v>137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8" t="s">
        <v>145</v>
      </c>
      <c r="BK97" s="219">
        <f>ROUND(I97*H97,2)</f>
        <v>0</v>
      </c>
      <c r="BL97" s="18" t="s">
        <v>144</v>
      </c>
      <c r="BM97" s="218" t="s">
        <v>1073</v>
      </c>
    </row>
    <row r="98" s="12" customFormat="1" ht="22.8" customHeight="1">
      <c r="A98" s="12"/>
      <c r="B98" s="190"/>
      <c r="C98" s="191"/>
      <c r="D98" s="192" t="s">
        <v>73</v>
      </c>
      <c r="E98" s="204" t="s">
        <v>480</v>
      </c>
      <c r="F98" s="204" t="s">
        <v>481</v>
      </c>
      <c r="G98" s="191"/>
      <c r="H98" s="191"/>
      <c r="I98" s="194"/>
      <c r="J98" s="205">
        <f>BK98</f>
        <v>0</v>
      </c>
      <c r="K98" s="191"/>
      <c r="L98" s="196"/>
      <c r="M98" s="197"/>
      <c r="N98" s="198"/>
      <c r="O98" s="198"/>
      <c r="P98" s="199">
        <f>SUM(P99:P103)</f>
        <v>0</v>
      </c>
      <c r="Q98" s="198"/>
      <c r="R98" s="199">
        <f>SUM(R99:R103)</f>
        <v>0</v>
      </c>
      <c r="S98" s="198"/>
      <c r="T98" s="200">
        <f>SUM(T99:T103)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82</v>
      </c>
      <c r="AT98" s="202" t="s">
        <v>73</v>
      </c>
      <c r="AU98" s="202" t="s">
        <v>82</v>
      </c>
      <c r="AY98" s="201" t="s">
        <v>137</v>
      </c>
      <c r="BK98" s="203">
        <f>SUM(BK99:BK103)</f>
        <v>0</v>
      </c>
    </row>
    <row r="99" s="2" customFormat="1" ht="37.8" customHeight="1">
      <c r="A99" s="39"/>
      <c r="B99" s="40"/>
      <c r="C99" s="206" t="s">
        <v>169</v>
      </c>
      <c r="D99" s="206" t="s">
        <v>140</v>
      </c>
      <c r="E99" s="207" t="s">
        <v>483</v>
      </c>
      <c r="F99" s="208" t="s">
        <v>484</v>
      </c>
      <c r="G99" s="209" t="s">
        <v>200</v>
      </c>
      <c r="H99" s="210">
        <v>0.54900000000000004</v>
      </c>
      <c r="I99" s="211"/>
      <c r="J99" s="212">
        <f>ROUND(I99*H99,2)</f>
        <v>0</v>
      </c>
      <c r="K99" s="213"/>
      <c r="L99" s="45"/>
      <c r="M99" s="214" t="s">
        <v>28</v>
      </c>
      <c r="N99" s="215" t="s">
        <v>46</v>
      </c>
      <c r="O99" s="85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8" t="s">
        <v>144</v>
      </c>
      <c r="AT99" s="218" t="s">
        <v>140</v>
      </c>
      <c r="AU99" s="218" t="s">
        <v>145</v>
      </c>
      <c r="AY99" s="18" t="s">
        <v>137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8" t="s">
        <v>145</v>
      </c>
      <c r="BK99" s="219">
        <f>ROUND(I99*H99,2)</f>
        <v>0</v>
      </c>
      <c r="BL99" s="18" t="s">
        <v>144</v>
      </c>
      <c r="BM99" s="218" t="s">
        <v>1074</v>
      </c>
    </row>
    <row r="100" s="2" customFormat="1" ht="24.15" customHeight="1">
      <c r="A100" s="39"/>
      <c r="B100" s="40"/>
      <c r="C100" s="206" t="s">
        <v>177</v>
      </c>
      <c r="D100" s="206" t="s">
        <v>140</v>
      </c>
      <c r="E100" s="207" t="s">
        <v>487</v>
      </c>
      <c r="F100" s="208" t="s">
        <v>488</v>
      </c>
      <c r="G100" s="209" t="s">
        <v>200</v>
      </c>
      <c r="H100" s="210">
        <v>0.54900000000000004</v>
      </c>
      <c r="I100" s="211"/>
      <c r="J100" s="212">
        <f>ROUND(I100*H100,2)</f>
        <v>0</v>
      </c>
      <c r="K100" s="213"/>
      <c r="L100" s="45"/>
      <c r="M100" s="214" t="s">
        <v>28</v>
      </c>
      <c r="N100" s="215" t="s">
        <v>46</v>
      </c>
      <c r="O100" s="85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8" t="s">
        <v>144</v>
      </c>
      <c r="AT100" s="218" t="s">
        <v>140</v>
      </c>
      <c r="AU100" s="218" t="s">
        <v>145</v>
      </c>
      <c r="AY100" s="18" t="s">
        <v>137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8" t="s">
        <v>145</v>
      </c>
      <c r="BK100" s="219">
        <f>ROUND(I100*H100,2)</f>
        <v>0</v>
      </c>
      <c r="BL100" s="18" t="s">
        <v>144</v>
      </c>
      <c r="BM100" s="218" t="s">
        <v>1075</v>
      </c>
    </row>
    <row r="101" s="2" customFormat="1" ht="37.8" customHeight="1">
      <c r="A101" s="39"/>
      <c r="B101" s="40"/>
      <c r="C101" s="206" t="s">
        <v>182</v>
      </c>
      <c r="D101" s="206" t="s">
        <v>140</v>
      </c>
      <c r="E101" s="207" t="s">
        <v>491</v>
      </c>
      <c r="F101" s="208" t="s">
        <v>492</v>
      </c>
      <c r="G101" s="209" t="s">
        <v>200</v>
      </c>
      <c r="H101" s="210">
        <v>10.430999999999999</v>
      </c>
      <c r="I101" s="211"/>
      <c r="J101" s="212">
        <f>ROUND(I101*H101,2)</f>
        <v>0</v>
      </c>
      <c r="K101" s="213"/>
      <c r="L101" s="45"/>
      <c r="M101" s="214" t="s">
        <v>28</v>
      </c>
      <c r="N101" s="215" t="s">
        <v>46</v>
      </c>
      <c r="O101" s="85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8" t="s">
        <v>144</v>
      </c>
      <c r="AT101" s="218" t="s">
        <v>140</v>
      </c>
      <c r="AU101" s="218" t="s">
        <v>145</v>
      </c>
      <c r="AY101" s="18" t="s">
        <v>137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8" t="s">
        <v>145</v>
      </c>
      <c r="BK101" s="219">
        <f>ROUND(I101*H101,2)</f>
        <v>0</v>
      </c>
      <c r="BL101" s="18" t="s">
        <v>144</v>
      </c>
      <c r="BM101" s="218" t="s">
        <v>1076</v>
      </c>
    </row>
    <row r="102" s="13" customFormat="1">
      <c r="A102" s="13"/>
      <c r="B102" s="220"/>
      <c r="C102" s="221"/>
      <c r="D102" s="222" t="s">
        <v>147</v>
      </c>
      <c r="E102" s="221"/>
      <c r="F102" s="224" t="s">
        <v>1077</v>
      </c>
      <c r="G102" s="221"/>
      <c r="H102" s="225">
        <v>10.430999999999999</v>
      </c>
      <c r="I102" s="226"/>
      <c r="J102" s="221"/>
      <c r="K102" s="221"/>
      <c r="L102" s="227"/>
      <c r="M102" s="228"/>
      <c r="N102" s="229"/>
      <c r="O102" s="229"/>
      <c r="P102" s="229"/>
      <c r="Q102" s="229"/>
      <c r="R102" s="229"/>
      <c r="S102" s="229"/>
      <c r="T102" s="23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1" t="s">
        <v>147</v>
      </c>
      <c r="AU102" s="231" t="s">
        <v>145</v>
      </c>
      <c r="AV102" s="13" t="s">
        <v>145</v>
      </c>
      <c r="AW102" s="13" t="s">
        <v>4</v>
      </c>
      <c r="AX102" s="13" t="s">
        <v>82</v>
      </c>
      <c r="AY102" s="231" t="s">
        <v>137</v>
      </c>
    </row>
    <row r="103" s="2" customFormat="1" ht="37.8" customHeight="1">
      <c r="A103" s="39"/>
      <c r="B103" s="40"/>
      <c r="C103" s="206" t="s">
        <v>188</v>
      </c>
      <c r="D103" s="206" t="s">
        <v>140</v>
      </c>
      <c r="E103" s="207" t="s">
        <v>496</v>
      </c>
      <c r="F103" s="208" t="s">
        <v>497</v>
      </c>
      <c r="G103" s="209" t="s">
        <v>200</v>
      </c>
      <c r="H103" s="210">
        <v>0.44800000000000001</v>
      </c>
      <c r="I103" s="211"/>
      <c r="J103" s="212">
        <f>ROUND(I103*H103,2)</f>
        <v>0</v>
      </c>
      <c r="K103" s="213"/>
      <c r="L103" s="45"/>
      <c r="M103" s="214" t="s">
        <v>28</v>
      </c>
      <c r="N103" s="215" t="s">
        <v>46</v>
      </c>
      <c r="O103" s="85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8" t="s">
        <v>144</v>
      </c>
      <c r="AT103" s="218" t="s">
        <v>140</v>
      </c>
      <c r="AU103" s="218" t="s">
        <v>145</v>
      </c>
      <c r="AY103" s="18" t="s">
        <v>137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8" t="s">
        <v>145</v>
      </c>
      <c r="BK103" s="219">
        <f>ROUND(I103*H103,2)</f>
        <v>0</v>
      </c>
      <c r="BL103" s="18" t="s">
        <v>144</v>
      </c>
      <c r="BM103" s="218" t="s">
        <v>1078</v>
      </c>
    </row>
    <row r="104" s="12" customFormat="1" ht="25.92" customHeight="1">
      <c r="A104" s="12"/>
      <c r="B104" s="190"/>
      <c r="C104" s="191"/>
      <c r="D104" s="192" t="s">
        <v>73</v>
      </c>
      <c r="E104" s="193" t="s">
        <v>509</v>
      </c>
      <c r="F104" s="193" t="s">
        <v>510</v>
      </c>
      <c r="G104" s="191"/>
      <c r="H104" s="191"/>
      <c r="I104" s="194"/>
      <c r="J104" s="195">
        <f>BK104</f>
        <v>0</v>
      </c>
      <c r="K104" s="191"/>
      <c r="L104" s="196"/>
      <c r="M104" s="197"/>
      <c r="N104" s="198"/>
      <c r="O104" s="198"/>
      <c r="P104" s="199">
        <f>P105</f>
        <v>0</v>
      </c>
      <c r="Q104" s="198"/>
      <c r="R104" s="199">
        <f>R105</f>
        <v>0.21448900000000001</v>
      </c>
      <c r="S104" s="198"/>
      <c r="T104" s="200">
        <f>T105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1" t="s">
        <v>145</v>
      </c>
      <c r="AT104" s="202" t="s">
        <v>73</v>
      </c>
      <c r="AU104" s="202" t="s">
        <v>74</v>
      </c>
      <c r="AY104" s="201" t="s">
        <v>137</v>
      </c>
      <c r="BK104" s="203">
        <f>BK105</f>
        <v>0</v>
      </c>
    </row>
    <row r="105" s="12" customFormat="1" ht="22.8" customHeight="1">
      <c r="A105" s="12"/>
      <c r="B105" s="190"/>
      <c r="C105" s="191"/>
      <c r="D105" s="192" t="s">
        <v>73</v>
      </c>
      <c r="E105" s="204" t="s">
        <v>1079</v>
      </c>
      <c r="F105" s="204" t="s">
        <v>1080</v>
      </c>
      <c r="G105" s="191"/>
      <c r="H105" s="191"/>
      <c r="I105" s="194"/>
      <c r="J105" s="205">
        <f>BK105</f>
        <v>0</v>
      </c>
      <c r="K105" s="191"/>
      <c r="L105" s="196"/>
      <c r="M105" s="197"/>
      <c r="N105" s="198"/>
      <c r="O105" s="198"/>
      <c r="P105" s="199">
        <f>SUM(P106:P163)</f>
        <v>0</v>
      </c>
      <c r="Q105" s="198"/>
      <c r="R105" s="199">
        <f>SUM(R106:R163)</f>
        <v>0.21448900000000001</v>
      </c>
      <c r="S105" s="198"/>
      <c r="T105" s="200">
        <f>SUM(T106:T163)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1" t="s">
        <v>145</v>
      </c>
      <c r="AT105" s="202" t="s">
        <v>73</v>
      </c>
      <c r="AU105" s="202" t="s">
        <v>82</v>
      </c>
      <c r="AY105" s="201" t="s">
        <v>137</v>
      </c>
      <c r="BK105" s="203">
        <f>SUM(BK106:BK163)</f>
        <v>0</v>
      </c>
    </row>
    <row r="106" s="2" customFormat="1" ht="49.05" customHeight="1">
      <c r="A106" s="39"/>
      <c r="B106" s="40"/>
      <c r="C106" s="206" t="s">
        <v>193</v>
      </c>
      <c r="D106" s="206" t="s">
        <v>140</v>
      </c>
      <c r="E106" s="207" t="s">
        <v>1081</v>
      </c>
      <c r="F106" s="208" t="s">
        <v>1082</v>
      </c>
      <c r="G106" s="209" t="s">
        <v>143</v>
      </c>
      <c r="H106" s="210">
        <v>3</v>
      </c>
      <c r="I106" s="211"/>
      <c r="J106" s="212">
        <f>ROUND(I106*H106,2)</f>
        <v>0</v>
      </c>
      <c r="K106" s="213"/>
      <c r="L106" s="45"/>
      <c r="M106" s="214" t="s">
        <v>28</v>
      </c>
      <c r="N106" s="215" t="s">
        <v>46</v>
      </c>
      <c r="O106" s="85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8" t="s">
        <v>251</v>
      </c>
      <c r="AT106" s="218" t="s">
        <v>140</v>
      </c>
      <c r="AU106" s="218" t="s">
        <v>145</v>
      </c>
      <c r="AY106" s="18" t="s">
        <v>137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8" t="s">
        <v>145</v>
      </c>
      <c r="BK106" s="219">
        <f>ROUND(I106*H106,2)</f>
        <v>0</v>
      </c>
      <c r="BL106" s="18" t="s">
        <v>251</v>
      </c>
      <c r="BM106" s="218" t="s">
        <v>1083</v>
      </c>
    </row>
    <row r="107" s="2" customFormat="1" ht="24.9" customHeight="1">
      <c r="A107" s="39"/>
      <c r="B107" s="40"/>
      <c r="C107" s="242" t="s">
        <v>197</v>
      </c>
      <c r="D107" s="242" t="s">
        <v>265</v>
      </c>
      <c r="E107" s="243" t="s">
        <v>1084</v>
      </c>
      <c r="F107" s="244" t="s">
        <v>1085</v>
      </c>
      <c r="G107" s="245" t="s">
        <v>143</v>
      </c>
      <c r="H107" s="246">
        <v>3</v>
      </c>
      <c r="I107" s="247"/>
      <c r="J107" s="248">
        <f>ROUND(I107*H107,2)</f>
        <v>0</v>
      </c>
      <c r="K107" s="249"/>
      <c r="L107" s="250"/>
      <c r="M107" s="251" t="s">
        <v>28</v>
      </c>
      <c r="N107" s="252" t="s">
        <v>46</v>
      </c>
      <c r="O107" s="85"/>
      <c r="P107" s="216">
        <f>O107*H107</f>
        <v>0</v>
      </c>
      <c r="Q107" s="216">
        <v>0.00157</v>
      </c>
      <c r="R107" s="216">
        <f>Q107*H107</f>
        <v>0.0047099999999999998</v>
      </c>
      <c r="S107" s="216">
        <v>0</v>
      </c>
      <c r="T107" s="217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8" t="s">
        <v>340</v>
      </c>
      <c r="AT107" s="218" t="s">
        <v>265</v>
      </c>
      <c r="AU107" s="218" t="s">
        <v>145</v>
      </c>
      <c r="AY107" s="18" t="s">
        <v>137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8" t="s">
        <v>145</v>
      </c>
      <c r="BK107" s="219">
        <f>ROUND(I107*H107,2)</f>
        <v>0</v>
      </c>
      <c r="BL107" s="18" t="s">
        <v>251</v>
      </c>
      <c r="BM107" s="218" t="s">
        <v>1086</v>
      </c>
    </row>
    <row r="108" s="2" customFormat="1" ht="37.8" customHeight="1">
      <c r="A108" s="39"/>
      <c r="B108" s="40"/>
      <c r="C108" s="206" t="s">
        <v>204</v>
      </c>
      <c r="D108" s="206" t="s">
        <v>140</v>
      </c>
      <c r="E108" s="207" t="s">
        <v>1087</v>
      </c>
      <c r="F108" s="208" t="s">
        <v>1088</v>
      </c>
      <c r="G108" s="209" t="s">
        <v>172</v>
      </c>
      <c r="H108" s="210">
        <v>35</v>
      </c>
      <c r="I108" s="211"/>
      <c r="J108" s="212">
        <f>ROUND(I108*H108,2)</f>
        <v>0</v>
      </c>
      <c r="K108" s="213"/>
      <c r="L108" s="45"/>
      <c r="M108" s="214" t="s">
        <v>28</v>
      </c>
      <c r="N108" s="215" t="s">
        <v>46</v>
      </c>
      <c r="O108" s="85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8" t="s">
        <v>251</v>
      </c>
      <c r="AT108" s="218" t="s">
        <v>140</v>
      </c>
      <c r="AU108" s="218" t="s">
        <v>145</v>
      </c>
      <c r="AY108" s="18" t="s">
        <v>137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8" t="s">
        <v>145</v>
      </c>
      <c r="BK108" s="219">
        <f>ROUND(I108*H108,2)</f>
        <v>0</v>
      </c>
      <c r="BL108" s="18" t="s">
        <v>251</v>
      </c>
      <c r="BM108" s="218" t="s">
        <v>1089</v>
      </c>
    </row>
    <row r="109" s="2" customFormat="1" ht="14.4" customHeight="1">
      <c r="A109" s="39"/>
      <c r="B109" s="40"/>
      <c r="C109" s="242" t="s">
        <v>218</v>
      </c>
      <c r="D109" s="242" t="s">
        <v>265</v>
      </c>
      <c r="E109" s="243" t="s">
        <v>1090</v>
      </c>
      <c r="F109" s="244" t="s">
        <v>1091</v>
      </c>
      <c r="G109" s="245" t="s">
        <v>172</v>
      </c>
      <c r="H109" s="246">
        <v>35</v>
      </c>
      <c r="I109" s="247"/>
      <c r="J109" s="248">
        <f>ROUND(I109*H109,2)</f>
        <v>0</v>
      </c>
      <c r="K109" s="249"/>
      <c r="L109" s="250"/>
      <c r="M109" s="251" t="s">
        <v>28</v>
      </c>
      <c r="N109" s="252" t="s">
        <v>46</v>
      </c>
      <c r="O109" s="85"/>
      <c r="P109" s="216">
        <f>O109*H109</f>
        <v>0</v>
      </c>
      <c r="Q109" s="216">
        <v>8.0000000000000007E-05</v>
      </c>
      <c r="R109" s="216">
        <f>Q109*H109</f>
        <v>0.0028000000000000004</v>
      </c>
      <c r="S109" s="216">
        <v>0</v>
      </c>
      <c r="T109" s="21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8" t="s">
        <v>340</v>
      </c>
      <c r="AT109" s="218" t="s">
        <v>265</v>
      </c>
      <c r="AU109" s="218" t="s">
        <v>145</v>
      </c>
      <c r="AY109" s="18" t="s">
        <v>137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8" t="s">
        <v>145</v>
      </c>
      <c r="BK109" s="219">
        <f>ROUND(I109*H109,2)</f>
        <v>0</v>
      </c>
      <c r="BL109" s="18" t="s">
        <v>251</v>
      </c>
      <c r="BM109" s="218" t="s">
        <v>1092</v>
      </c>
    </row>
    <row r="110" s="2" customFormat="1" ht="49.05" customHeight="1">
      <c r="A110" s="39"/>
      <c r="B110" s="40"/>
      <c r="C110" s="206" t="s">
        <v>224</v>
      </c>
      <c r="D110" s="206" t="s">
        <v>140</v>
      </c>
      <c r="E110" s="207" t="s">
        <v>1093</v>
      </c>
      <c r="F110" s="208" t="s">
        <v>1094</v>
      </c>
      <c r="G110" s="209" t="s">
        <v>172</v>
      </c>
      <c r="H110" s="210">
        <v>91</v>
      </c>
      <c r="I110" s="211"/>
      <c r="J110" s="212">
        <f>ROUND(I110*H110,2)</f>
        <v>0</v>
      </c>
      <c r="K110" s="213"/>
      <c r="L110" s="45"/>
      <c r="M110" s="214" t="s">
        <v>28</v>
      </c>
      <c r="N110" s="215" t="s">
        <v>46</v>
      </c>
      <c r="O110" s="85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8" t="s">
        <v>251</v>
      </c>
      <c r="AT110" s="218" t="s">
        <v>140</v>
      </c>
      <c r="AU110" s="218" t="s">
        <v>145</v>
      </c>
      <c r="AY110" s="18" t="s">
        <v>137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8" t="s">
        <v>145</v>
      </c>
      <c r="BK110" s="219">
        <f>ROUND(I110*H110,2)</f>
        <v>0</v>
      </c>
      <c r="BL110" s="18" t="s">
        <v>251</v>
      </c>
      <c r="BM110" s="218" t="s">
        <v>1095</v>
      </c>
    </row>
    <row r="111" s="2" customFormat="1" ht="14.4" customHeight="1">
      <c r="A111" s="39"/>
      <c r="B111" s="40"/>
      <c r="C111" s="242" t="s">
        <v>235</v>
      </c>
      <c r="D111" s="242" t="s">
        <v>265</v>
      </c>
      <c r="E111" s="243" t="s">
        <v>1090</v>
      </c>
      <c r="F111" s="244" t="s">
        <v>1091</v>
      </c>
      <c r="G111" s="245" t="s">
        <v>172</v>
      </c>
      <c r="H111" s="246">
        <v>91</v>
      </c>
      <c r="I111" s="247"/>
      <c r="J111" s="248">
        <f>ROUND(I111*H111,2)</f>
        <v>0</v>
      </c>
      <c r="K111" s="249"/>
      <c r="L111" s="250"/>
      <c r="M111" s="251" t="s">
        <v>28</v>
      </c>
      <c r="N111" s="252" t="s">
        <v>46</v>
      </c>
      <c r="O111" s="85"/>
      <c r="P111" s="216">
        <f>O111*H111</f>
        <v>0</v>
      </c>
      <c r="Q111" s="216">
        <v>8.0000000000000007E-05</v>
      </c>
      <c r="R111" s="216">
        <f>Q111*H111</f>
        <v>0.0072800000000000009</v>
      </c>
      <c r="S111" s="216">
        <v>0</v>
      </c>
      <c r="T111" s="217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8" t="s">
        <v>340</v>
      </c>
      <c r="AT111" s="218" t="s">
        <v>265</v>
      </c>
      <c r="AU111" s="218" t="s">
        <v>145</v>
      </c>
      <c r="AY111" s="18" t="s">
        <v>137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8" t="s">
        <v>145</v>
      </c>
      <c r="BK111" s="219">
        <f>ROUND(I111*H111,2)</f>
        <v>0</v>
      </c>
      <c r="BL111" s="18" t="s">
        <v>251</v>
      </c>
      <c r="BM111" s="218" t="s">
        <v>1096</v>
      </c>
    </row>
    <row r="112" s="2" customFormat="1" ht="49.05" customHeight="1">
      <c r="A112" s="39"/>
      <c r="B112" s="40"/>
      <c r="C112" s="206" t="s">
        <v>8</v>
      </c>
      <c r="D112" s="206" t="s">
        <v>140</v>
      </c>
      <c r="E112" s="207" t="s">
        <v>1097</v>
      </c>
      <c r="F112" s="208" t="s">
        <v>1098</v>
      </c>
      <c r="G112" s="209" t="s">
        <v>172</v>
      </c>
      <c r="H112" s="210">
        <v>11</v>
      </c>
      <c r="I112" s="211"/>
      <c r="J112" s="212">
        <f>ROUND(I112*H112,2)</f>
        <v>0</v>
      </c>
      <c r="K112" s="213"/>
      <c r="L112" s="45"/>
      <c r="M112" s="214" t="s">
        <v>28</v>
      </c>
      <c r="N112" s="215" t="s">
        <v>46</v>
      </c>
      <c r="O112" s="85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8" t="s">
        <v>251</v>
      </c>
      <c r="AT112" s="218" t="s">
        <v>140</v>
      </c>
      <c r="AU112" s="218" t="s">
        <v>145</v>
      </c>
      <c r="AY112" s="18" t="s">
        <v>137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8" t="s">
        <v>145</v>
      </c>
      <c r="BK112" s="219">
        <f>ROUND(I112*H112,2)</f>
        <v>0</v>
      </c>
      <c r="BL112" s="18" t="s">
        <v>251</v>
      </c>
      <c r="BM112" s="218" t="s">
        <v>1099</v>
      </c>
    </row>
    <row r="113" s="2" customFormat="1" ht="14.4" customHeight="1">
      <c r="A113" s="39"/>
      <c r="B113" s="40"/>
      <c r="C113" s="242" t="s">
        <v>251</v>
      </c>
      <c r="D113" s="242" t="s">
        <v>265</v>
      </c>
      <c r="E113" s="243" t="s">
        <v>1090</v>
      </c>
      <c r="F113" s="244" t="s">
        <v>1091</v>
      </c>
      <c r="G113" s="245" t="s">
        <v>172</v>
      </c>
      <c r="H113" s="246">
        <v>11</v>
      </c>
      <c r="I113" s="247"/>
      <c r="J113" s="248">
        <f>ROUND(I113*H113,2)</f>
        <v>0</v>
      </c>
      <c r="K113" s="249"/>
      <c r="L113" s="250"/>
      <c r="M113" s="251" t="s">
        <v>28</v>
      </c>
      <c r="N113" s="252" t="s">
        <v>46</v>
      </c>
      <c r="O113" s="85"/>
      <c r="P113" s="216">
        <f>O113*H113</f>
        <v>0</v>
      </c>
      <c r="Q113" s="216">
        <v>8.0000000000000007E-05</v>
      </c>
      <c r="R113" s="216">
        <f>Q113*H113</f>
        <v>0.00088000000000000003</v>
      </c>
      <c r="S113" s="216">
        <v>0</v>
      </c>
      <c r="T113" s="21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8" t="s">
        <v>340</v>
      </c>
      <c r="AT113" s="218" t="s">
        <v>265</v>
      </c>
      <c r="AU113" s="218" t="s">
        <v>145</v>
      </c>
      <c r="AY113" s="18" t="s">
        <v>137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8" t="s">
        <v>145</v>
      </c>
      <c r="BK113" s="219">
        <f>ROUND(I113*H113,2)</f>
        <v>0</v>
      </c>
      <c r="BL113" s="18" t="s">
        <v>251</v>
      </c>
      <c r="BM113" s="218" t="s">
        <v>1100</v>
      </c>
    </row>
    <row r="114" s="2" customFormat="1" ht="37.8" customHeight="1">
      <c r="A114" s="39"/>
      <c r="B114" s="40"/>
      <c r="C114" s="206" t="s">
        <v>258</v>
      </c>
      <c r="D114" s="206" t="s">
        <v>140</v>
      </c>
      <c r="E114" s="207" t="s">
        <v>1101</v>
      </c>
      <c r="F114" s="208" t="s">
        <v>1102</v>
      </c>
      <c r="G114" s="209" t="s">
        <v>172</v>
      </c>
      <c r="H114" s="210">
        <v>20</v>
      </c>
      <c r="I114" s="211"/>
      <c r="J114" s="212">
        <f>ROUND(I114*H114,2)</f>
        <v>0</v>
      </c>
      <c r="K114" s="213"/>
      <c r="L114" s="45"/>
      <c r="M114" s="214" t="s">
        <v>28</v>
      </c>
      <c r="N114" s="215" t="s">
        <v>46</v>
      </c>
      <c r="O114" s="85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8" t="s">
        <v>251</v>
      </c>
      <c r="AT114" s="218" t="s">
        <v>140</v>
      </c>
      <c r="AU114" s="218" t="s">
        <v>145</v>
      </c>
      <c r="AY114" s="18" t="s">
        <v>137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8" t="s">
        <v>145</v>
      </c>
      <c r="BK114" s="219">
        <f>ROUND(I114*H114,2)</f>
        <v>0</v>
      </c>
      <c r="BL114" s="18" t="s">
        <v>251</v>
      </c>
      <c r="BM114" s="218" t="s">
        <v>1103</v>
      </c>
    </row>
    <row r="115" s="2" customFormat="1" ht="14.4" customHeight="1">
      <c r="A115" s="39"/>
      <c r="B115" s="40"/>
      <c r="C115" s="242" t="s">
        <v>264</v>
      </c>
      <c r="D115" s="242" t="s">
        <v>265</v>
      </c>
      <c r="E115" s="243" t="s">
        <v>1104</v>
      </c>
      <c r="F115" s="244" t="s">
        <v>1105</v>
      </c>
      <c r="G115" s="245" t="s">
        <v>172</v>
      </c>
      <c r="H115" s="246">
        <v>20</v>
      </c>
      <c r="I115" s="247"/>
      <c r="J115" s="248">
        <f>ROUND(I115*H115,2)</f>
        <v>0</v>
      </c>
      <c r="K115" s="249"/>
      <c r="L115" s="250"/>
      <c r="M115" s="251" t="s">
        <v>28</v>
      </c>
      <c r="N115" s="252" t="s">
        <v>46</v>
      </c>
      <c r="O115" s="85"/>
      <c r="P115" s="216">
        <f>O115*H115</f>
        <v>0</v>
      </c>
      <c r="Q115" s="216">
        <v>0.00012</v>
      </c>
      <c r="R115" s="216">
        <f>Q115*H115</f>
        <v>0.0024000000000000002</v>
      </c>
      <c r="S115" s="216">
        <v>0</v>
      </c>
      <c r="T115" s="217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8" t="s">
        <v>340</v>
      </c>
      <c r="AT115" s="218" t="s">
        <v>265</v>
      </c>
      <c r="AU115" s="218" t="s">
        <v>145</v>
      </c>
      <c r="AY115" s="18" t="s">
        <v>137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8" t="s">
        <v>145</v>
      </c>
      <c r="BK115" s="219">
        <f>ROUND(I115*H115,2)</f>
        <v>0</v>
      </c>
      <c r="BL115" s="18" t="s">
        <v>251</v>
      </c>
      <c r="BM115" s="218" t="s">
        <v>1106</v>
      </c>
    </row>
    <row r="116" s="2" customFormat="1" ht="37.8" customHeight="1">
      <c r="A116" s="39"/>
      <c r="B116" s="40"/>
      <c r="C116" s="206" t="s">
        <v>270</v>
      </c>
      <c r="D116" s="206" t="s">
        <v>140</v>
      </c>
      <c r="E116" s="207" t="s">
        <v>1107</v>
      </c>
      <c r="F116" s="208" t="s">
        <v>1108</v>
      </c>
      <c r="G116" s="209" t="s">
        <v>172</v>
      </c>
      <c r="H116" s="210">
        <v>6</v>
      </c>
      <c r="I116" s="211"/>
      <c r="J116" s="212">
        <f>ROUND(I116*H116,2)</f>
        <v>0</v>
      </c>
      <c r="K116" s="213"/>
      <c r="L116" s="45"/>
      <c r="M116" s="214" t="s">
        <v>28</v>
      </c>
      <c r="N116" s="215" t="s">
        <v>46</v>
      </c>
      <c r="O116" s="85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8" t="s">
        <v>251</v>
      </c>
      <c r="AT116" s="218" t="s">
        <v>140</v>
      </c>
      <c r="AU116" s="218" t="s">
        <v>145</v>
      </c>
      <c r="AY116" s="18" t="s">
        <v>137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8" t="s">
        <v>145</v>
      </c>
      <c r="BK116" s="219">
        <f>ROUND(I116*H116,2)</f>
        <v>0</v>
      </c>
      <c r="BL116" s="18" t="s">
        <v>251</v>
      </c>
      <c r="BM116" s="218" t="s">
        <v>1109</v>
      </c>
    </row>
    <row r="117" s="2" customFormat="1" ht="14.4" customHeight="1">
      <c r="A117" s="39"/>
      <c r="B117" s="40"/>
      <c r="C117" s="242" t="s">
        <v>274</v>
      </c>
      <c r="D117" s="242" t="s">
        <v>265</v>
      </c>
      <c r="E117" s="243" t="s">
        <v>1110</v>
      </c>
      <c r="F117" s="244" t="s">
        <v>1111</v>
      </c>
      <c r="G117" s="245" t="s">
        <v>172</v>
      </c>
      <c r="H117" s="246">
        <v>6</v>
      </c>
      <c r="I117" s="247"/>
      <c r="J117" s="248">
        <f>ROUND(I117*H117,2)</f>
        <v>0</v>
      </c>
      <c r="K117" s="249"/>
      <c r="L117" s="250"/>
      <c r="M117" s="251" t="s">
        <v>28</v>
      </c>
      <c r="N117" s="252" t="s">
        <v>46</v>
      </c>
      <c r="O117" s="85"/>
      <c r="P117" s="216">
        <f>O117*H117</f>
        <v>0</v>
      </c>
      <c r="Q117" s="216">
        <v>0.00016000000000000001</v>
      </c>
      <c r="R117" s="216">
        <f>Q117*H117</f>
        <v>0.00096000000000000013</v>
      </c>
      <c r="S117" s="216">
        <v>0</v>
      </c>
      <c r="T117" s="217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8" t="s">
        <v>340</v>
      </c>
      <c r="AT117" s="218" t="s">
        <v>265</v>
      </c>
      <c r="AU117" s="218" t="s">
        <v>145</v>
      </c>
      <c r="AY117" s="18" t="s">
        <v>137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8" t="s">
        <v>145</v>
      </c>
      <c r="BK117" s="219">
        <f>ROUND(I117*H117,2)</f>
        <v>0</v>
      </c>
      <c r="BL117" s="18" t="s">
        <v>251</v>
      </c>
      <c r="BM117" s="218" t="s">
        <v>1112</v>
      </c>
    </row>
    <row r="118" s="2" customFormat="1" ht="37.8" customHeight="1">
      <c r="A118" s="39"/>
      <c r="B118" s="40"/>
      <c r="C118" s="206" t="s">
        <v>7</v>
      </c>
      <c r="D118" s="206" t="s">
        <v>140</v>
      </c>
      <c r="E118" s="207" t="s">
        <v>1107</v>
      </c>
      <c r="F118" s="208" t="s">
        <v>1108</v>
      </c>
      <c r="G118" s="209" t="s">
        <v>172</v>
      </c>
      <c r="H118" s="210">
        <v>29</v>
      </c>
      <c r="I118" s="211"/>
      <c r="J118" s="212">
        <f>ROUND(I118*H118,2)</f>
        <v>0</v>
      </c>
      <c r="K118" s="213"/>
      <c r="L118" s="45"/>
      <c r="M118" s="214" t="s">
        <v>28</v>
      </c>
      <c r="N118" s="215" t="s">
        <v>46</v>
      </c>
      <c r="O118" s="85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8" t="s">
        <v>251</v>
      </c>
      <c r="AT118" s="218" t="s">
        <v>140</v>
      </c>
      <c r="AU118" s="218" t="s">
        <v>145</v>
      </c>
      <c r="AY118" s="18" t="s">
        <v>137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8" t="s">
        <v>145</v>
      </c>
      <c r="BK118" s="219">
        <f>ROUND(I118*H118,2)</f>
        <v>0</v>
      </c>
      <c r="BL118" s="18" t="s">
        <v>251</v>
      </c>
      <c r="BM118" s="218" t="s">
        <v>1113</v>
      </c>
    </row>
    <row r="119" s="2" customFormat="1" ht="14.4" customHeight="1">
      <c r="A119" s="39"/>
      <c r="B119" s="40"/>
      <c r="C119" s="242" t="s">
        <v>284</v>
      </c>
      <c r="D119" s="242" t="s">
        <v>265</v>
      </c>
      <c r="E119" s="243" t="s">
        <v>1114</v>
      </c>
      <c r="F119" s="244" t="s">
        <v>1115</v>
      </c>
      <c r="G119" s="245" t="s">
        <v>172</v>
      </c>
      <c r="H119" s="246">
        <v>29</v>
      </c>
      <c r="I119" s="247"/>
      <c r="J119" s="248">
        <f>ROUND(I119*H119,2)</f>
        <v>0</v>
      </c>
      <c r="K119" s="249"/>
      <c r="L119" s="250"/>
      <c r="M119" s="251" t="s">
        <v>28</v>
      </c>
      <c r="N119" s="252" t="s">
        <v>46</v>
      </c>
      <c r="O119" s="85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8" t="s">
        <v>340</v>
      </c>
      <c r="AT119" s="218" t="s">
        <v>265</v>
      </c>
      <c r="AU119" s="218" t="s">
        <v>145</v>
      </c>
      <c r="AY119" s="18" t="s">
        <v>137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8" t="s">
        <v>145</v>
      </c>
      <c r="BK119" s="219">
        <f>ROUND(I119*H119,2)</f>
        <v>0</v>
      </c>
      <c r="BL119" s="18" t="s">
        <v>251</v>
      </c>
      <c r="BM119" s="218" t="s">
        <v>1116</v>
      </c>
    </row>
    <row r="120" s="2" customFormat="1" ht="37.8" customHeight="1">
      <c r="A120" s="39"/>
      <c r="B120" s="40"/>
      <c r="C120" s="206" t="s">
        <v>289</v>
      </c>
      <c r="D120" s="206" t="s">
        <v>140</v>
      </c>
      <c r="E120" s="207" t="s">
        <v>1117</v>
      </c>
      <c r="F120" s="208" t="s">
        <v>1118</v>
      </c>
      <c r="G120" s="209" t="s">
        <v>172</v>
      </c>
      <c r="H120" s="210">
        <v>112</v>
      </c>
      <c r="I120" s="211"/>
      <c r="J120" s="212">
        <f>ROUND(I120*H120,2)</f>
        <v>0</v>
      </c>
      <c r="K120" s="213"/>
      <c r="L120" s="45"/>
      <c r="M120" s="214" t="s">
        <v>28</v>
      </c>
      <c r="N120" s="215" t="s">
        <v>46</v>
      </c>
      <c r="O120" s="85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8" t="s">
        <v>251</v>
      </c>
      <c r="AT120" s="218" t="s">
        <v>140</v>
      </c>
      <c r="AU120" s="218" t="s">
        <v>145</v>
      </c>
      <c r="AY120" s="18" t="s">
        <v>137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8" t="s">
        <v>145</v>
      </c>
      <c r="BK120" s="219">
        <f>ROUND(I120*H120,2)</f>
        <v>0</v>
      </c>
      <c r="BL120" s="18" t="s">
        <v>251</v>
      </c>
      <c r="BM120" s="218" t="s">
        <v>1119</v>
      </c>
    </row>
    <row r="121" s="2" customFormat="1" ht="14.4" customHeight="1">
      <c r="A121" s="39"/>
      <c r="B121" s="40"/>
      <c r="C121" s="242" t="s">
        <v>294</v>
      </c>
      <c r="D121" s="242" t="s">
        <v>265</v>
      </c>
      <c r="E121" s="243" t="s">
        <v>1104</v>
      </c>
      <c r="F121" s="244" t="s">
        <v>1105</v>
      </c>
      <c r="G121" s="245" t="s">
        <v>172</v>
      </c>
      <c r="H121" s="246">
        <v>112</v>
      </c>
      <c r="I121" s="247"/>
      <c r="J121" s="248">
        <f>ROUND(I121*H121,2)</f>
        <v>0</v>
      </c>
      <c r="K121" s="249"/>
      <c r="L121" s="250"/>
      <c r="M121" s="251" t="s">
        <v>28</v>
      </c>
      <c r="N121" s="252" t="s">
        <v>46</v>
      </c>
      <c r="O121" s="85"/>
      <c r="P121" s="216">
        <f>O121*H121</f>
        <v>0</v>
      </c>
      <c r="Q121" s="216">
        <v>0.00012</v>
      </c>
      <c r="R121" s="216">
        <f>Q121*H121</f>
        <v>0.013440000000000001</v>
      </c>
      <c r="S121" s="216">
        <v>0</v>
      </c>
      <c r="T121" s="21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8" t="s">
        <v>340</v>
      </c>
      <c r="AT121" s="218" t="s">
        <v>265</v>
      </c>
      <c r="AU121" s="218" t="s">
        <v>145</v>
      </c>
      <c r="AY121" s="18" t="s">
        <v>137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8" t="s">
        <v>145</v>
      </c>
      <c r="BK121" s="219">
        <f>ROUND(I121*H121,2)</f>
        <v>0</v>
      </c>
      <c r="BL121" s="18" t="s">
        <v>251</v>
      </c>
      <c r="BM121" s="218" t="s">
        <v>1120</v>
      </c>
    </row>
    <row r="122" s="2" customFormat="1" ht="37.8" customHeight="1">
      <c r="A122" s="39"/>
      <c r="B122" s="40"/>
      <c r="C122" s="206" t="s">
        <v>299</v>
      </c>
      <c r="D122" s="206" t="s">
        <v>140</v>
      </c>
      <c r="E122" s="207" t="s">
        <v>1121</v>
      </c>
      <c r="F122" s="208" t="s">
        <v>1122</v>
      </c>
      <c r="G122" s="209" t="s">
        <v>172</v>
      </c>
      <c r="H122" s="210">
        <v>55</v>
      </c>
      <c r="I122" s="211"/>
      <c r="J122" s="212">
        <f>ROUND(I122*H122,2)</f>
        <v>0</v>
      </c>
      <c r="K122" s="213"/>
      <c r="L122" s="45"/>
      <c r="M122" s="214" t="s">
        <v>28</v>
      </c>
      <c r="N122" s="215" t="s">
        <v>46</v>
      </c>
      <c r="O122" s="85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8" t="s">
        <v>251</v>
      </c>
      <c r="AT122" s="218" t="s">
        <v>140</v>
      </c>
      <c r="AU122" s="218" t="s">
        <v>145</v>
      </c>
      <c r="AY122" s="18" t="s">
        <v>137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8" t="s">
        <v>145</v>
      </c>
      <c r="BK122" s="219">
        <f>ROUND(I122*H122,2)</f>
        <v>0</v>
      </c>
      <c r="BL122" s="18" t="s">
        <v>251</v>
      </c>
      <c r="BM122" s="218" t="s">
        <v>1123</v>
      </c>
    </row>
    <row r="123" s="2" customFormat="1" ht="14.4" customHeight="1">
      <c r="A123" s="39"/>
      <c r="B123" s="40"/>
      <c r="C123" s="242" t="s">
        <v>304</v>
      </c>
      <c r="D123" s="242" t="s">
        <v>265</v>
      </c>
      <c r="E123" s="243" t="s">
        <v>1124</v>
      </c>
      <c r="F123" s="244" t="s">
        <v>1125</v>
      </c>
      <c r="G123" s="245" t="s">
        <v>172</v>
      </c>
      <c r="H123" s="246">
        <v>55</v>
      </c>
      <c r="I123" s="247"/>
      <c r="J123" s="248">
        <f>ROUND(I123*H123,2)</f>
        <v>0</v>
      </c>
      <c r="K123" s="249"/>
      <c r="L123" s="250"/>
      <c r="M123" s="251" t="s">
        <v>28</v>
      </c>
      <c r="N123" s="252" t="s">
        <v>46</v>
      </c>
      <c r="O123" s="85"/>
      <c r="P123" s="216">
        <f>O123*H123</f>
        <v>0</v>
      </c>
      <c r="Q123" s="216">
        <v>0.00017000000000000001</v>
      </c>
      <c r="R123" s="216">
        <f>Q123*H123</f>
        <v>0.0093500000000000007</v>
      </c>
      <c r="S123" s="216">
        <v>0</v>
      </c>
      <c r="T123" s="21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8" t="s">
        <v>340</v>
      </c>
      <c r="AT123" s="218" t="s">
        <v>265</v>
      </c>
      <c r="AU123" s="218" t="s">
        <v>145</v>
      </c>
      <c r="AY123" s="18" t="s">
        <v>137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8" t="s">
        <v>145</v>
      </c>
      <c r="BK123" s="219">
        <f>ROUND(I123*H123,2)</f>
        <v>0</v>
      </c>
      <c r="BL123" s="18" t="s">
        <v>251</v>
      </c>
      <c r="BM123" s="218" t="s">
        <v>1126</v>
      </c>
    </row>
    <row r="124" s="2" customFormat="1" ht="37.8" customHeight="1">
      <c r="A124" s="39"/>
      <c r="B124" s="40"/>
      <c r="C124" s="206" t="s">
        <v>309</v>
      </c>
      <c r="D124" s="206" t="s">
        <v>140</v>
      </c>
      <c r="E124" s="207" t="s">
        <v>1127</v>
      </c>
      <c r="F124" s="208" t="s">
        <v>1128</v>
      </c>
      <c r="G124" s="209" t="s">
        <v>172</v>
      </c>
      <c r="H124" s="210">
        <v>36</v>
      </c>
      <c r="I124" s="211"/>
      <c r="J124" s="212">
        <f>ROUND(I124*H124,2)</f>
        <v>0</v>
      </c>
      <c r="K124" s="213"/>
      <c r="L124" s="45"/>
      <c r="M124" s="214" t="s">
        <v>28</v>
      </c>
      <c r="N124" s="215" t="s">
        <v>46</v>
      </c>
      <c r="O124" s="85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8" t="s">
        <v>251</v>
      </c>
      <c r="AT124" s="218" t="s">
        <v>140</v>
      </c>
      <c r="AU124" s="218" t="s">
        <v>145</v>
      </c>
      <c r="AY124" s="18" t="s">
        <v>137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8" t="s">
        <v>145</v>
      </c>
      <c r="BK124" s="219">
        <f>ROUND(I124*H124,2)</f>
        <v>0</v>
      </c>
      <c r="BL124" s="18" t="s">
        <v>251</v>
      </c>
      <c r="BM124" s="218" t="s">
        <v>1129</v>
      </c>
    </row>
    <row r="125" s="2" customFormat="1" ht="14.4" customHeight="1">
      <c r="A125" s="39"/>
      <c r="B125" s="40"/>
      <c r="C125" s="242" t="s">
        <v>314</v>
      </c>
      <c r="D125" s="242" t="s">
        <v>265</v>
      </c>
      <c r="E125" s="243" t="s">
        <v>1110</v>
      </c>
      <c r="F125" s="244" t="s">
        <v>1111</v>
      </c>
      <c r="G125" s="245" t="s">
        <v>172</v>
      </c>
      <c r="H125" s="246">
        <v>36</v>
      </c>
      <c r="I125" s="247"/>
      <c r="J125" s="248">
        <f>ROUND(I125*H125,2)</f>
        <v>0</v>
      </c>
      <c r="K125" s="249"/>
      <c r="L125" s="250"/>
      <c r="M125" s="251" t="s">
        <v>28</v>
      </c>
      <c r="N125" s="252" t="s">
        <v>46</v>
      </c>
      <c r="O125" s="85"/>
      <c r="P125" s="216">
        <f>O125*H125</f>
        <v>0</v>
      </c>
      <c r="Q125" s="216">
        <v>0.00016000000000000001</v>
      </c>
      <c r="R125" s="216">
        <f>Q125*H125</f>
        <v>0.0057600000000000004</v>
      </c>
      <c r="S125" s="216">
        <v>0</v>
      </c>
      <c r="T125" s="21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8" t="s">
        <v>340</v>
      </c>
      <c r="AT125" s="218" t="s">
        <v>265</v>
      </c>
      <c r="AU125" s="218" t="s">
        <v>145</v>
      </c>
      <c r="AY125" s="18" t="s">
        <v>137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8" t="s">
        <v>145</v>
      </c>
      <c r="BK125" s="219">
        <f>ROUND(I125*H125,2)</f>
        <v>0</v>
      </c>
      <c r="BL125" s="18" t="s">
        <v>251</v>
      </c>
      <c r="BM125" s="218" t="s">
        <v>1130</v>
      </c>
    </row>
    <row r="126" s="2" customFormat="1" ht="37.8" customHeight="1">
      <c r="A126" s="39"/>
      <c r="B126" s="40"/>
      <c r="C126" s="206" t="s">
        <v>319</v>
      </c>
      <c r="D126" s="206" t="s">
        <v>140</v>
      </c>
      <c r="E126" s="207" t="s">
        <v>1131</v>
      </c>
      <c r="F126" s="208" t="s">
        <v>1132</v>
      </c>
      <c r="G126" s="209" t="s">
        <v>172</v>
      </c>
      <c r="H126" s="210">
        <v>19</v>
      </c>
      <c r="I126" s="211"/>
      <c r="J126" s="212">
        <f>ROUND(I126*H126,2)</f>
        <v>0</v>
      </c>
      <c r="K126" s="213"/>
      <c r="L126" s="45"/>
      <c r="M126" s="214" t="s">
        <v>28</v>
      </c>
      <c r="N126" s="215" t="s">
        <v>46</v>
      </c>
      <c r="O126" s="85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8" t="s">
        <v>251</v>
      </c>
      <c r="AT126" s="218" t="s">
        <v>140</v>
      </c>
      <c r="AU126" s="218" t="s">
        <v>145</v>
      </c>
      <c r="AY126" s="18" t="s">
        <v>137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8" t="s">
        <v>145</v>
      </c>
      <c r="BK126" s="219">
        <f>ROUND(I126*H126,2)</f>
        <v>0</v>
      </c>
      <c r="BL126" s="18" t="s">
        <v>251</v>
      </c>
      <c r="BM126" s="218" t="s">
        <v>1133</v>
      </c>
    </row>
    <row r="127" s="2" customFormat="1" ht="14.4" customHeight="1">
      <c r="A127" s="39"/>
      <c r="B127" s="40"/>
      <c r="C127" s="242" t="s">
        <v>324</v>
      </c>
      <c r="D127" s="242" t="s">
        <v>265</v>
      </c>
      <c r="E127" s="243" t="s">
        <v>1104</v>
      </c>
      <c r="F127" s="244" t="s">
        <v>1105</v>
      </c>
      <c r="G127" s="245" t="s">
        <v>172</v>
      </c>
      <c r="H127" s="246">
        <v>19</v>
      </c>
      <c r="I127" s="247"/>
      <c r="J127" s="248">
        <f>ROUND(I127*H127,2)</f>
        <v>0</v>
      </c>
      <c r="K127" s="249"/>
      <c r="L127" s="250"/>
      <c r="M127" s="251" t="s">
        <v>28</v>
      </c>
      <c r="N127" s="252" t="s">
        <v>46</v>
      </c>
      <c r="O127" s="85"/>
      <c r="P127" s="216">
        <f>O127*H127</f>
        <v>0</v>
      </c>
      <c r="Q127" s="216">
        <v>0.00012</v>
      </c>
      <c r="R127" s="216">
        <f>Q127*H127</f>
        <v>0.0022799999999999999</v>
      </c>
      <c r="S127" s="216">
        <v>0</v>
      </c>
      <c r="T127" s="21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8" t="s">
        <v>340</v>
      </c>
      <c r="AT127" s="218" t="s">
        <v>265</v>
      </c>
      <c r="AU127" s="218" t="s">
        <v>145</v>
      </c>
      <c r="AY127" s="18" t="s">
        <v>137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8" t="s">
        <v>145</v>
      </c>
      <c r="BK127" s="219">
        <f>ROUND(I127*H127,2)</f>
        <v>0</v>
      </c>
      <c r="BL127" s="18" t="s">
        <v>251</v>
      </c>
      <c r="BM127" s="218" t="s">
        <v>1134</v>
      </c>
    </row>
    <row r="128" s="2" customFormat="1" ht="37.8" customHeight="1">
      <c r="A128" s="39"/>
      <c r="B128" s="40"/>
      <c r="C128" s="206" t="s">
        <v>329</v>
      </c>
      <c r="D128" s="206" t="s">
        <v>140</v>
      </c>
      <c r="E128" s="207" t="s">
        <v>1135</v>
      </c>
      <c r="F128" s="208" t="s">
        <v>1136</v>
      </c>
      <c r="G128" s="209" t="s">
        <v>172</v>
      </c>
      <c r="H128" s="210">
        <v>1</v>
      </c>
      <c r="I128" s="211"/>
      <c r="J128" s="212">
        <f>ROUND(I128*H128,2)</f>
        <v>0</v>
      </c>
      <c r="K128" s="213"/>
      <c r="L128" s="45"/>
      <c r="M128" s="214" t="s">
        <v>28</v>
      </c>
      <c r="N128" s="215" t="s">
        <v>46</v>
      </c>
      <c r="O128" s="85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8" t="s">
        <v>251</v>
      </c>
      <c r="AT128" s="218" t="s">
        <v>140</v>
      </c>
      <c r="AU128" s="218" t="s">
        <v>145</v>
      </c>
      <c r="AY128" s="18" t="s">
        <v>137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8" t="s">
        <v>145</v>
      </c>
      <c r="BK128" s="219">
        <f>ROUND(I128*H128,2)</f>
        <v>0</v>
      </c>
      <c r="BL128" s="18" t="s">
        <v>251</v>
      </c>
      <c r="BM128" s="218" t="s">
        <v>1137</v>
      </c>
    </row>
    <row r="129" s="2" customFormat="1" ht="14.4" customHeight="1">
      <c r="A129" s="39"/>
      <c r="B129" s="40"/>
      <c r="C129" s="242" t="s">
        <v>340</v>
      </c>
      <c r="D129" s="242" t="s">
        <v>265</v>
      </c>
      <c r="E129" s="243" t="s">
        <v>1110</v>
      </c>
      <c r="F129" s="244" t="s">
        <v>1111</v>
      </c>
      <c r="G129" s="245" t="s">
        <v>172</v>
      </c>
      <c r="H129" s="246">
        <v>1</v>
      </c>
      <c r="I129" s="247"/>
      <c r="J129" s="248">
        <f>ROUND(I129*H129,2)</f>
        <v>0</v>
      </c>
      <c r="K129" s="249"/>
      <c r="L129" s="250"/>
      <c r="M129" s="251" t="s">
        <v>28</v>
      </c>
      <c r="N129" s="252" t="s">
        <v>46</v>
      </c>
      <c r="O129" s="85"/>
      <c r="P129" s="216">
        <f>O129*H129</f>
        <v>0</v>
      </c>
      <c r="Q129" s="216">
        <v>0.00016000000000000001</v>
      </c>
      <c r="R129" s="216">
        <f>Q129*H129</f>
        <v>0.00016000000000000001</v>
      </c>
      <c r="S129" s="216">
        <v>0</v>
      </c>
      <c r="T129" s="21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8" t="s">
        <v>340</v>
      </c>
      <c r="AT129" s="218" t="s">
        <v>265</v>
      </c>
      <c r="AU129" s="218" t="s">
        <v>145</v>
      </c>
      <c r="AY129" s="18" t="s">
        <v>137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8" t="s">
        <v>145</v>
      </c>
      <c r="BK129" s="219">
        <f>ROUND(I129*H129,2)</f>
        <v>0</v>
      </c>
      <c r="BL129" s="18" t="s">
        <v>251</v>
      </c>
      <c r="BM129" s="218" t="s">
        <v>1138</v>
      </c>
    </row>
    <row r="130" s="2" customFormat="1" ht="37.8" customHeight="1">
      <c r="A130" s="39"/>
      <c r="B130" s="40"/>
      <c r="C130" s="206" t="s">
        <v>344</v>
      </c>
      <c r="D130" s="206" t="s">
        <v>140</v>
      </c>
      <c r="E130" s="207" t="s">
        <v>1135</v>
      </c>
      <c r="F130" s="208" t="s">
        <v>1136</v>
      </c>
      <c r="G130" s="209" t="s">
        <v>172</v>
      </c>
      <c r="H130" s="210">
        <v>10</v>
      </c>
      <c r="I130" s="211"/>
      <c r="J130" s="212">
        <f>ROUND(I130*H130,2)</f>
        <v>0</v>
      </c>
      <c r="K130" s="213"/>
      <c r="L130" s="45"/>
      <c r="M130" s="214" t="s">
        <v>28</v>
      </c>
      <c r="N130" s="215" t="s">
        <v>46</v>
      </c>
      <c r="O130" s="85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8" t="s">
        <v>251</v>
      </c>
      <c r="AT130" s="218" t="s">
        <v>140</v>
      </c>
      <c r="AU130" s="218" t="s">
        <v>145</v>
      </c>
      <c r="AY130" s="18" t="s">
        <v>137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8" t="s">
        <v>145</v>
      </c>
      <c r="BK130" s="219">
        <f>ROUND(I130*H130,2)</f>
        <v>0</v>
      </c>
      <c r="BL130" s="18" t="s">
        <v>251</v>
      </c>
      <c r="BM130" s="218" t="s">
        <v>1139</v>
      </c>
    </row>
    <row r="131" s="2" customFormat="1" ht="14.4" customHeight="1">
      <c r="A131" s="39"/>
      <c r="B131" s="40"/>
      <c r="C131" s="242" t="s">
        <v>349</v>
      </c>
      <c r="D131" s="242" t="s">
        <v>265</v>
      </c>
      <c r="E131" s="243" t="s">
        <v>1114</v>
      </c>
      <c r="F131" s="244" t="s">
        <v>1115</v>
      </c>
      <c r="G131" s="245" t="s">
        <v>172</v>
      </c>
      <c r="H131" s="246">
        <v>10</v>
      </c>
      <c r="I131" s="247"/>
      <c r="J131" s="248">
        <f>ROUND(I131*H131,2)</f>
        <v>0</v>
      </c>
      <c r="K131" s="249"/>
      <c r="L131" s="250"/>
      <c r="M131" s="251" t="s">
        <v>28</v>
      </c>
      <c r="N131" s="252" t="s">
        <v>46</v>
      </c>
      <c r="O131" s="85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8" t="s">
        <v>340</v>
      </c>
      <c r="AT131" s="218" t="s">
        <v>265</v>
      </c>
      <c r="AU131" s="218" t="s">
        <v>145</v>
      </c>
      <c r="AY131" s="18" t="s">
        <v>137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8" t="s">
        <v>145</v>
      </c>
      <c r="BK131" s="219">
        <f>ROUND(I131*H131,2)</f>
        <v>0</v>
      </c>
      <c r="BL131" s="18" t="s">
        <v>251</v>
      </c>
      <c r="BM131" s="218" t="s">
        <v>1140</v>
      </c>
    </row>
    <row r="132" s="2" customFormat="1" ht="24.15" customHeight="1">
      <c r="A132" s="39"/>
      <c r="B132" s="40"/>
      <c r="C132" s="206" t="s">
        <v>357</v>
      </c>
      <c r="D132" s="206" t="s">
        <v>140</v>
      </c>
      <c r="E132" s="207" t="s">
        <v>1141</v>
      </c>
      <c r="F132" s="208" t="s">
        <v>1142</v>
      </c>
      <c r="G132" s="209" t="s">
        <v>143</v>
      </c>
      <c r="H132" s="210">
        <v>24</v>
      </c>
      <c r="I132" s="211"/>
      <c r="J132" s="212">
        <f>ROUND(I132*H132,2)</f>
        <v>0</v>
      </c>
      <c r="K132" s="213"/>
      <c r="L132" s="45"/>
      <c r="M132" s="214" t="s">
        <v>28</v>
      </c>
      <c r="N132" s="215" t="s">
        <v>46</v>
      </c>
      <c r="O132" s="85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8" t="s">
        <v>251</v>
      </c>
      <c r="AT132" s="218" t="s">
        <v>140</v>
      </c>
      <c r="AU132" s="218" t="s">
        <v>145</v>
      </c>
      <c r="AY132" s="18" t="s">
        <v>137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8" t="s">
        <v>145</v>
      </c>
      <c r="BK132" s="219">
        <f>ROUND(I132*H132,2)</f>
        <v>0</v>
      </c>
      <c r="BL132" s="18" t="s">
        <v>251</v>
      </c>
      <c r="BM132" s="218" t="s">
        <v>1143</v>
      </c>
    </row>
    <row r="133" s="2" customFormat="1" ht="14.4" customHeight="1">
      <c r="A133" s="39"/>
      <c r="B133" s="40"/>
      <c r="C133" s="242" t="s">
        <v>369</v>
      </c>
      <c r="D133" s="242" t="s">
        <v>265</v>
      </c>
      <c r="E133" s="243" t="s">
        <v>1144</v>
      </c>
      <c r="F133" s="244" t="s">
        <v>1145</v>
      </c>
      <c r="G133" s="245" t="s">
        <v>143</v>
      </c>
      <c r="H133" s="246">
        <v>6</v>
      </c>
      <c r="I133" s="247"/>
      <c r="J133" s="248">
        <f>ROUND(I133*H133,2)</f>
        <v>0</v>
      </c>
      <c r="K133" s="249"/>
      <c r="L133" s="250"/>
      <c r="M133" s="251" t="s">
        <v>28</v>
      </c>
      <c r="N133" s="252" t="s">
        <v>46</v>
      </c>
      <c r="O133" s="85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8" t="s">
        <v>340</v>
      </c>
      <c r="AT133" s="218" t="s">
        <v>265</v>
      </c>
      <c r="AU133" s="218" t="s">
        <v>145</v>
      </c>
      <c r="AY133" s="18" t="s">
        <v>137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8" t="s">
        <v>145</v>
      </c>
      <c r="BK133" s="219">
        <f>ROUND(I133*H133,2)</f>
        <v>0</v>
      </c>
      <c r="BL133" s="18" t="s">
        <v>251</v>
      </c>
      <c r="BM133" s="218" t="s">
        <v>1146</v>
      </c>
    </row>
    <row r="134" s="2" customFormat="1" ht="14.4" customHeight="1">
      <c r="A134" s="39"/>
      <c r="B134" s="40"/>
      <c r="C134" s="242" t="s">
        <v>373</v>
      </c>
      <c r="D134" s="242" t="s">
        <v>265</v>
      </c>
      <c r="E134" s="243" t="s">
        <v>1147</v>
      </c>
      <c r="F134" s="244" t="s">
        <v>1148</v>
      </c>
      <c r="G134" s="245" t="s">
        <v>143</v>
      </c>
      <c r="H134" s="246">
        <v>90</v>
      </c>
      <c r="I134" s="247"/>
      <c r="J134" s="248">
        <f>ROUND(I134*H134,2)</f>
        <v>0</v>
      </c>
      <c r="K134" s="249"/>
      <c r="L134" s="250"/>
      <c r="M134" s="251" t="s">
        <v>28</v>
      </c>
      <c r="N134" s="252" t="s">
        <v>46</v>
      </c>
      <c r="O134" s="85"/>
      <c r="P134" s="216">
        <f>O134*H134</f>
        <v>0</v>
      </c>
      <c r="Q134" s="216">
        <v>0.001</v>
      </c>
      <c r="R134" s="216">
        <f>Q134*H134</f>
        <v>0.089999999999999997</v>
      </c>
      <c r="S134" s="216">
        <v>0</v>
      </c>
      <c r="T134" s="21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8" t="s">
        <v>340</v>
      </c>
      <c r="AT134" s="218" t="s">
        <v>265</v>
      </c>
      <c r="AU134" s="218" t="s">
        <v>145</v>
      </c>
      <c r="AY134" s="18" t="s">
        <v>137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8" t="s">
        <v>145</v>
      </c>
      <c r="BK134" s="219">
        <f>ROUND(I134*H134,2)</f>
        <v>0</v>
      </c>
      <c r="BL134" s="18" t="s">
        <v>251</v>
      </c>
      <c r="BM134" s="218" t="s">
        <v>1149</v>
      </c>
    </row>
    <row r="135" s="2" customFormat="1" ht="24.9" customHeight="1">
      <c r="A135" s="39"/>
      <c r="B135" s="40"/>
      <c r="C135" s="242" t="s">
        <v>378</v>
      </c>
      <c r="D135" s="242" t="s">
        <v>265</v>
      </c>
      <c r="E135" s="243" t="s">
        <v>1150</v>
      </c>
      <c r="F135" s="244" t="s">
        <v>1151</v>
      </c>
      <c r="G135" s="245" t="s">
        <v>143</v>
      </c>
      <c r="H135" s="246">
        <v>44</v>
      </c>
      <c r="I135" s="247"/>
      <c r="J135" s="248">
        <f>ROUND(I135*H135,2)</f>
        <v>0</v>
      </c>
      <c r="K135" s="249"/>
      <c r="L135" s="250"/>
      <c r="M135" s="251" t="s">
        <v>28</v>
      </c>
      <c r="N135" s="252" t="s">
        <v>46</v>
      </c>
      <c r="O135" s="85"/>
      <c r="P135" s="216">
        <f>O135*H135</f>
        <v>0</v>
      </c>
      <c r="Q135" s="216">
        <v>0.0015</v>
      </c>
      <c r="R135" s="216">
        <f>Q135*H135</f>
        <v>0.066000000000000003</v>
      </c>
      <c r="S135" s="216">
        <v>0</v>
      </c>
      <c r="T135" s="21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8" t="s">
        <v>340</v>
      </c>
      <c r="AT135" s="218" t="s">
        <v>265</v>
      </c>
      <c r="AU135" s="218" t="s">
        <v>145</v>
      </c>
      <c r="AY135" s="18" t="s">
        <v>137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8" t="s">
        <v>145</v>
      </c>
      <c r="BK135" s="219">
        <f>ROUND(I135*H135,2)</f>
        <v>0</v>
      </c>
      <c r="BL135" s="18" t="s">
        <v>251</v>
      </c>
      <c r="BM135" s="218" t="s">
        <v>1152</v>
      </c>
    </row>
    <row r="136" s="2" customFormat="1" ht="37.8" customHeight="1">
      <c r="A136" s="39"/>
      <c r="B136" s="40"/>
      <c r="C136" s="206" t="s">
        <v>386</v>
      </c>
      <c r="D136" s="206" t="s">
        <v>140</v>
      </c>
      <c r="E136" s="207" t="s">
        <v>1153</v>
      </c>
      <c r="F136" s="208" t="s">
        <v>1154</v>
      </c>
      <c r="G136" s="209" t="s">
        <v>143</v>
      </c>
      <c r="H136" s="210">
        <v>18</v>
      </c>
      <c r="I136" s="211"/>
      <c r="J136" s="212">
        <f>ROUND(I136*H136,2)</f>
        <v>0</v>
      </c>
      <c r="K136" s="213"/>
      <c r="L136" s="45"/>
      <c r="M136" s="214" t="s">
        <v>28</v>
      </c>
      <c r="N136" s="215" t="s">
        <v>46</v>
      </c>
      <c r="O136" s="85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8" t="s">
        <v>251</v>
      </c>
      <c r="AT136" s="218" t="s">
        <v>140</v>
      </c>
      <c r="AU136" s="218" t="s">
        <v>145</v>
      </c>
      <c r="AY136" s="18" t="s">
        <v>137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8" t="s">
        <v>145</v>
      </c>
      <c r="BK136" s="219">
        <f>ROUND(I136*H136,2)</f>
        <v>0</v>
      </c>
      <c r="BL136" s="18" t="s">
        <v>251</v>
      </c>
      <c r="BM136" s="218" t="s">
        <v>1155</v>
      </c>
    </row>
    <row r="137" s="13" customFormat="1">
      <c r="A137" s="13"/>
      <c r="B137" s="220"/>
      <c r="C137" s="221"/>
      <c r="D137" s="222" t="s">
        <v>147</v>
      </c>
      <c r="E137" s="223" t="s">
        <v>28</v>
      </c>
      <c r="F137" s="224" t="s">
        <v>1156</v>
      </c>
      <c r="G137" s="221"/>
      <c r="H137" s="225">
        <v>9</v>
      </c>
      <c r="I137" s="226"/>
      <c r="J137" s="221"/>
      <c r="K137" s="221"/>
      <c r="L137" s="227"/>
      <c r="M137" s="228"/>
      <c r="N137" s="229"/>
      <c r="O137" s="229"/>
      <c r="P137" s="229"/>
      <c r="Q137" s="229"/>
      <c r="R137" s="229"/>
      <c r="S137" s="229"/>
      <c r="T137" s="23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1" t="s">
        <v>147</v>
      </c>
      <c r="AU137" s="231" t="s">
        <v>145</v>
      </c>
      <c r="AV137" s="13" t="s">
        <v>145</v>
      </c>
      <c r="AW137" s="13" t="s">
        <v>35</v>
      </c>
      <c r="AX137" s="13" t="s">
        <v>74</v>
      </c>
      <c r="AY137" s="231" t="s">
        <v>137</v>
      </c>
    </row>
    <row r="138" s="13" customFormat="1">
      <c r="A138" s="13"/>
      <c r="B138" s="220"/>
      <c r="C138" s="221"/>
      <c r="D138" s="222" t="s">
        <v>147</v>
      </c>
      <c r="E138" s="223" t="s">
        <v>28</v>
      </c>
      <c r="F138" s="224" t="s">
        <v>1157</v>
      </c>
      <c r="G138" s="221"/>
      <c r="H138" s="225">
        <v>9</v>
      </c>
      <c r="I138" s="226"/>
      <c r="J138" s="221"/>
      <c r="K138" s="221"/>
      <c r="L138" s="227"/>
      <c r="M138" s="228"/>
      <c r="N138" s="229"/>
      <c r="O138" s="229"/>
      <c r="P138" s="229"/>
      <c r="Q138" s="229"/>
      <c r="R138" s="229"/>
      <c r="S138" s="229"/>
      <c r="T138" s="23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1" t="s">
        <v>147</v>
      </c>
      <c r="AU138" s="231" t="s">
        <v>145</v>
      </c>
      <c r="AV138" s="13" t="s">
        <v>145</v>
      </c>
      <c r="AW138" s="13" t="s">
        <v>35</v>
      </c>
      <c r="AX138" s="13" t="s">
        <v>74</v>
      </c>
      <c r="AY138" s="231" t="s">
        <v>137</v>
      </c>
    </row>
    <row r="139" s="14" customFormat="1">
      <c r="A139" s="14"/>
      <c r="B139" s="232"/>
      <c r="C139" s="233"/>
      <c r="D139" s="222" t="s">
        <v>147</v>
      </c>
      <c r="E139" s="234" t="s">
        <v>28</v>
      </c>
      <c r="F139" s="235" t="s">
        <v>1158</v>
      </c>
      <c r="G139" s="233"/>
      <c r="H139" s="234" t="s">
        <v>28</v>
      </c>
      <c r="I139" s="236"/>
      <c r="J139" s="233"/>
      <c r="K139" s="233"/>
      <c r="L139" s="237"/>
      <c r="M139" s="238"/>
      <c r="N139" s="239"/>
      <c r="O139" s="239"/>
      <c r="P139" s="239"/>
      <c r="Q139" s="239"/>
      <c r="R139" s="239"/>
      <c r="S139" s="239"/>
      <c r="T139" s="24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1" t="s">
        <v>147</v>
      </c>
      <c r="AU139" s="241" t="s">
        <v>145</v>
      </c>
      <c r="AV139" s="14" t="s">
        <v>82</v>
      </c>
      <c r="AW139" s="14" t="s">
        <v>35</v>
      </c>
      <c r="AX139" s="14" t="s">
        <v>74</v>
      </c>
      <c r="AY139" s="241" t="s">
        <v>137</v>
      </c>
    </row>
    <row r="140" s="2" customFormat="1" ht="37.8" customHeight="1">
      <c r="A140" s="39"/>
      <c r="B140" s="40"/>
      <c r="C140" s="206" t="s">
        <v>390</v>
      </c>
      <c r="D140" s="206" t="s">
        <v>140</v>
      </c>
      <c r="E140" s="207" t="s">
        <v>1159</v>
      </c>
      <c r="F140" s="208" t="s">
        <v>1160</v>
      </c>
      <c r="G140" s="209" t="s">
        <v>143</v>
      </c>
      <c r="H140" s="210">
        <v>3</v>
      </c>
      <c r="I140" s="211"/>
      <c r="J140" s="212">
        <f>ROUND(I140*H140,2)</f>
        <v>0</v>
      </c>
      <c r="K140" s="213"/>
      <c r="L140" s="45"/>
      <c r="M140" s="214" t="s">
        <v>28</v>
      </c>
      <c r="N140" s="215" t="s">
        <v>46</v>
      </c>
      <c r="O140" s="85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8" t="s">
        <v>251</v>
      </c>
      <c r="AT140" s="218" t="s">
        <v>140</v>
      </c>
      <c r="AU140" s="218" t="s">
        <v>145</v>
      </c>
      <c r="AY140" s="18" t="s">
        <v>137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8" t="s">
        <v>145</v>
      </c>
      <c r="BK140" s="219">
        <f>ROUND(I140*H140,2)</f>
        <v>0</v>
      </c>
      <c r="BL140" s="18" t="s">
        <v>251</v>
      </c>
      <c r="BM140" s="218" t="s">
        <v>1161</v>
      </c>
    </row>
    <row r="141" s="2" customFormat="1" ht="24.9" customHeight="1">
      <c r="A141" s="39"/>
      <c r="B141" s="40"/>
      <c r="C141" s="242" t="s">
        <v>396</v>
      </c>
      <c r="D141" s="242" t="s">
        <v>265</v>
      </c>
      <c r="E141" s="243" t="s">
        <v>1162</v>
      </c>
      <c r="F141" s="244" t="s">
        <v>1163</v>
      </c>
      <c r="G141" s="245" t="s">
        <v>143</v>
      </c>
      <c r="H141" s="246">
        <v>3</v>
      </c>
      <c r="I141" s="247"/>
      <c r="J141" s="248">
        <f>ROUND(I141*H141,2)</f>
        <v>0</v>
      </c>
      <c r="K141" s="249"/>
      <c r="L141" s="250"/>
      <c r="M141" s="251" t="s">
        <v>28</v>
      </c>
      <c r="N141" s="252" t="s">
        <v>46</v>
      </c>
      <c r="O141" s="85"/>
      <c r="P141" s="216">
        <f>O141*H141</f>
        <v>0</v>
      </c>
      <c r="Q141" s="216">
        <v>3.0000000000000001E-05</v>
      </c>
      <c r="R141" s="216">
        <f>Q141*H141</f>
        <v>9.0000000000000006E-05</v>
      </c>
      <c r="S141" s="216">
        <v>0</v>
      </c>
      <c r="T141" s="21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8" t="s">
        <v>340</v>
      </c>
      <c r="AT141" s="218" t="s">
        <v>265</v>
      </c>
      <c r="AU141" s="218" t="s">
        <v>145</v>
      </c>
      <c r="AY141" s="18" t="s">
        <v>137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8" t="s">
        <v>145</v>
      </c>
      <c r="BK141" s="219">
        <f>ROUND(I141*H141,2)</f>
        <v>0</v>
      </c>
      <c r="BL141" s="18" t="s">
        <v>251</v>
      </c>
      <c r="BM141" s="218" t="s">
        <v>1164</v>
      </c>
    </row>
    <row r="142" s="2" customFormat="1" ht="37.8" customHeight="1">
      <c r="A142" s="39"/>
      <c r="B142" s="40"/>
      <c r="C142" s="206" t="s">
        <v>401</v>
      </c>
      <c r="D142" s="206" t="s">
        <v>140</v>
      </c>
      <c r="E142" s="207" t="s">
        <v>1165</v>
      </c>
      <c r="F142" s="208" t="s">
        <v>1166</v>
      </c>
      <c r="G142" s="209" t="s">
        <v>143</v>
      </c>
      <c r="H142" s="210">
        <v>3</v>
      </c>
      <c r="I142" s="211"/>
      <c r="J142" s="212">
        <f>ROUND(I142*H142,2)</f>
        <v>0</v>
      </c>
      <c r="K142" s="213"/>
      <c r="L142" s="45"/>
      <c r="M142" s="214" t="s">
        <v>28</v>
      </c>
      <c r="N142" s="215" t="s">
        <v>46</v>
      </c>
      <c r="O142" s="85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8" t="s">
        <v>251</v>
      </c>
      <c r="AT142" s="218" t="s">
        <v>140</v>
      </c>
      <c r="AU142" s="218" t="s">
        <v>145</v>
      </c>
      <c r="AY142" s="18" t="s">
        <v>137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8" t="s">
        <v>145</v>
      </c>
      <c r="BK142" s="219">
        <f>ROUND(I142*H142,2)</f>
        <v>0</v>
      </c>
      <c r="BL142" s="18" t="s">
        <v>251</v>
      </c>
      <c r="BM142" s="218" t="s">
        <v>1167</v>
      </c>
    </row>
    <row r="143" s="2" customFormat="1" ht="14.4" customHeight="1">
      <c r="A143" s="39"/>
      <c r="B143" s="40"/>
      <c r="C143" s="242" t="s">
        <v>406</v>
      </c>
      <c r="D143" s="242" t="s">
        <v>265</v>
      </c>
      <c r="E143" s="243" t="s">
        <v>1168</v>
      </c>
      <c r="F143" s="244" t="s">
        <v>1169</v>
      </c>
      <c r="G143" s="245" t="s">
        <v>172</v>
      </c>
      <c r="H143" s="246">
        <v>0.29999999999999999</v>
      </c>
      <c r="I143" s="247"/>
      <c r="J143" s="248">
        <f>ROUND(I143*H143,2)</f>
        <v>0</v>
      </c>
      <c r="K143" s="249"/>
      <c r="L143" s="250"/>
      <c r="M143" s="251" t="s">
        <v>28</v>
      </c>
      <c r="N143" s="252" t="s">
        <v>46</v>
      </c>
      <c r="O143" s="85"/>
      <c r="P143" s="216">
        <f>O143*H143</f>
        <v>0</v>
      </c>
      <c r="Q143" s="216">
        <v>3.0000000000000001E-05</v>
      </c>
      <c r="R143" s="216">
        <f>Q143*H143</f>
        <v>9.0000000000000002E-06</v>
      </c>
      <c r="S143" s="216">
        <v>0</v>
      </c>
      <c r="T143" s="21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8" t="s">
        <v>340</v>
      </c>
      <c r="AT143" s="218" t="s">
        <v>265</v>
      </c>
      <c r="AU143" s="218" t="s">
        <v>145</v>
      </c>
      <c r="AY143" s="18" t="s">
        <v>137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8" t="s">
        <v>145</v>
      </c>
      <c r="BK143" s="219">
        <f>ROUND(I143*H143,2)</f>
        <v>0</v>
      </c>
      <c r="BL143" s="18" t="s">
        <v>251</v>
      </c>
      <c r="BM143" s="218" t="s">
        <v>1170</v>
      </c>
    </row>
    <row r="144" s="2" customFormat="1" ht="49.05" customHeight="1">
      <c r="A144" s="39"/>
      <c r="B144" s="40"/>
      <c r="C144" s="206" t="s">
        <v>414</v>
      </c>
      <c r="D144" s="206" t="s">
        <v>140</v>
      </c>
      <c r="E144" s="207" t="s">
        <v>1171</v>
      </c>
      <c r="F144" s="208" t="s">
        <v>1172</v>
      </c>
      <c r="G144" s="209" t="s">
        <v>143</v>
      </c>
      <c r="H144" s="210">
        <v>6</v>
      </c>
      <c r="I144" s="211"/>
      <c r="J144" s="212">
        <f>ROUND(I144*H144,2)</f>
        <v>0</v>
      </c>
      <c r="K144" s="213"/>
      <c r="L144" s="45"/>
      <c r="M144" s="214" t="s">
        <v>28</v>
      </c>
      <c r="N144" s="215" t="s">
        <v>46</v>
      </c>
      <c r="O144" s="85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8" t="s">
        <v>251</v>
      </c>
      <c r="AT144" s="218" t="s">
        <v>140</v>
      </c>
      <c r="AU144" s="218" t="s">
        <v>145</v>
      </c>
      <c r="AY144" s="18" t="s">
        <v>137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8" t="s">
        <v>145</v>
      </c>
      <c r="BK144" s="219">
        <f>ROUND(I144*H144,2)</f>
        <v>0</v>
      </c>
      <c r="BL144" s="18" t="s">
        <v>251</v>
      </c>
      <c r="BM144" s="218" t="s">
        <v>1173</v>
      </c>
    </row>
    <row r="145" s="2" customFormat="1" ht="24.9" customHeight="1">
      <c r="A145" s="39"/>
      <c r="B145" s="40"/>
      <c r="C145" s="242" t="s">
        <v>419</v>
      </c>
      <c r="D145" s="242" t="s">
        <v>265</v>
      </c>
      <c r="E145" s="243" t="s">
        <v>1174</v>
      </c>
      <c r="F145" s="244" t="s">
        <v>1175</v>
      </c>
      <c r="G145" s="245" t="s">
        <v>143</v>
      </c>
      <c r="H145" s="246">
        <v>1</v>
      </c>
      <c r="I145" s="247"/>
      <c r="J145" s="248">
        <f>ROUND(I145*H145,2)</f>
        <v>0</v>
      </c>
      <c r="K145" s="249"/>
      <c r="L145" s="250"/>
      <c r="M145" s="251" t="s">
        <v>28</v>
      </c>
      <c r="N145" s="252" t="s">
        <v>46</v>
      </c>
      <c r="O145" s="85"/>
      <c r="P145" s="216">
        <f>O145*H145</f>
        <v>0</v>
      </c>
      <c r="Q145" s="216">
        <v>0.001</v>
      </c>
      <c r="R145" s="216">
        <f>Q145*H145</f>
        <v>0.001</v>
      </c>
      <c r="S145" s="216">
        <v>0</v>
      </c>
      <c r="T145" s="21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8" t="s">
        <v>340</v>
      </c>
      <c r="AT145" s="218" t="s">
        <v>265</v>
      </c>
      <c r="AU145" s="218" t="s">
        <v>145</v>
      </c>
      <c r="AY145" s="18" t="s">
        <v>137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8" t="s">
        <v>145</v>
      </c>
      <c r="BK145" s="219">
        <f>ROUND(I145*H145,2)</f>
        <v>0</v>
      </c>
      <c r="BL145" s="18" t="s">
        <v>251</v>
      </c>
      <c r="BM145" s="218" t="s">
        <v>1176</v>
      </c>
    </row>
    <row r="146" s="2" customFormat="1" ht="14.4" customHeight="1">
      <c r="A146" s="39"/>
      <c r="B146" s="40"/>
      <c r="C146" s="242" t="s">
        <v>424</v>
      </c>
      <c r="D146" s="242" t="s">
        <v>265</v>
      </c>
      <c r="E146" s="243" t="s">
        <v>1177</v>
      </c>
      <c r="F146" s="244" t="s">
        <v>1178</v>
      </c>
      <c r="G146" s="245" t="s">
        <v>143</v>
      </c>
      <c r="H146" s="246">
        <v>2</v>
      </c>
      <c r="I146" s="247"/>
      <c r="J146" s="248">
        <f>ROUND(I146*H146,2)</f>
        <v>0</v>
      </c>
      <c r="K146" s="249"/>
      <c r="L146" s="250"/>
      <c r="M146" s="251" t="s">
        <v>28</v>
      </c>
      <c r="N146" s="252" t="s">
        <v>46</v>
      </c>
      <c r="O146" s="85"/>
      <c r="P146" s="216">
        <f>O146*H146</f>
        <v>0</v>
      </c>
      <c r="Q146" s="216">
        <v>0.001</v>
      </c>
      <c r="R146" s="216">
        <f>Q146*H146</f>
        <v>0.002</v>
      </c>
      <c r="S146" s="216">
        <v>0</v>
      </c>
      <c r="T146" s="21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8" t="s">
        <v>340</v>
      </c>
      <c r="AT146" s="218" t="s">
        <v>265</v>
      </c>
      <c r="AU146" s="218" t="s">
        <v>145</v>
      </c>
      <c r="AY146" s="18" t="s">
        <v>137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8" t="s">
        <v>145</v>
      </c>
      <c r="BK146" s="219">
        <f>ROUND(I146*H146,2)</f>
        <v>0</v>
      </c>
      <c r="BL146" s="18" t="s">
        <v>251</v>
      </c>
      <c r="BM146" s="218" t="s">
        <v>1179</v>
      </c>
    </row>
    <row r="147" s="2" customFormat="1" ht="14.4" customHeight="1">
      <c r="A147" s="39"/>
      <c r="B147" s="40"/>
      <c r="C147" s="242" t="s">
        <v>431</v>
      </c>
      <c r="D147" s="242" t="s">
        <v>265</v>
      </c>
      <c r="E147" s="243" t="s">
        <v>1180</v>
      </c>
      <c r="F147" s="244" t="s">
        <v>1181</v>
      </c>
      <c r="G147" s="245" t="s">
        <v>143</v>
      </c>
      <c r="H147" s="246">
        <v>3</v>
      </c>
      <c r="I147" s="247"/>
      <c r="J147" s="248">
        <f>ROUND(I147*H147,2)</f>
        <v>0</v>
      </c>
      <c r="K147" s="249"/>
      <c r="L147" s="250"/>
      <c r="M147" s="251" t="s">
        <v>28</v>
      </c>
      <c r="N147" s="252" t="s">
        <v>46</v>
      </c>
      <c r="O147" s="85"/>
      <c r="P147" s="216">
        <f>O147*H147</f>
        <v>0</v>
      </c>
      <c r="Q147" s="216">
        <v>0.00029999999999999997</v>
      </c>
      <c r="R147" s="216">
        <f>Q147*H147</f>
        <v>0.00089999999999999998</v>
      </c>
      <c r="S147" s="216">
        <v>0</v>
      </c>
      <c r="T147" s="21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8" t="s">
        <v>340</v>
      </c>
      <c r="AT147" s="218" t="s">
        <v>265</v>
      </c>
      <c r="AU147" s="218" t="s">
        <v>145</v>
      </c>
      <c r="AY147" s="18" t="s">
        <v>137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8" t="s">
        <v>145</v>
      </c>
      <c r="BK147" s="219">
        <f>ROUND(I147*H147,2)</f>
        <v>0</v>
      </c>
      <c r="BL147" s="18" t="s">
        <v>251</v>
      </c>
      <c r="BM147" s="218" t="s">
        <v>1182</v>
      </c>
    </row>
    <row r="148" s="2" customFormat="1" ht="24.15" customHeight="1">
      <c r="A148" s="39"/>
      <c r="B148" s="40"/>
      <c r="C148" s="206" t="s">
        <v>438</v>
      </c>
      <c r="D148" s="206" t="s">
        <v>140</v>
      </c>
      <c r="E148" s="207" t="s">
        <v>1183</v>
      </c>
      <c r="F148" s="208" t="s">
        <v>1184</v>
      </c>
      <c r="G148" s="209" t="s">
        <v>143</v>
      </c>
      <c r="H148" s="210">
        <v>4</v>
      </c>
      <c r="I148" s="211"/>
      <c r="J148" s="212">
        <f>ROUND(I148*H148,2)</f>
        <v>0</v>
      </c>
      <c r="K148" s="213"/>
      <c r="L148" s="45"/>
      <c r="M148" s="214" t="s">
        <v>28</v>
      </c>
      <c r="N148" s="215" t="s">
        <v>46</v>
      </c>
      <c r="O148" s="85"/>
      <c r="P148" s="216">
        <f>O148*H148</f>
        <v>0</v>
      </c>
      <c r="Q148" s="216">
        <v>0</v>
      </c>
      <c r="R148" s="216">
        <f>Q148*H148</f>
        <v>0</v>
      </c>
      <c r="S148" s="216">
        <v>0</v>
      </c>
      <c r="T148" s="21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8" t="s">
        <v>251</v>
      </c>
      <c r="AT148" s="218" t="s">
        <v>140</v>
      </c>
      <c r="AU148" s="218" t="s">
        <v>145</v>
      </c>
      <c r="AY148" s="18" t="s">
        <v>137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8" t="s">
        <v>145</v>
      </c>
      <c r="BK148" s="219">
        <f>ROUND(I148*H148,2)</f>
        <v>0</v>
      </c>
      <c r="BL148" s="18" t="s">
        <v>251</v>
      </c>
      <c r="BM148" s="218" t="s">
        <v>1185</v>
      </c>
    </row>
    <row r="149" s="2" customFormat="1" ht="14.4" customHeight="1">
      <c r="A149" s="39"/>
      <c r="B149" s="40"/>
      <c r="C149" s="242" t="s">
        <v>443</v>
      </c>
      <c r="D149" s="242" t="s">
        <v>265</v>
      </c>
      <c r="E149" s="243" t="s">
        <v>1186</v>
      </c>
      <c r="F149" s="244" t="s">
        <v>1187</v>
      </c>
      <c r="G149" s="245" t="s">
        <v>143</v>
      </c>
      <c r="H149" s="246">
        <v>1</v>
      </c>
      <c r="I149" s="247"/>
      <c r="J149" s="248">
        <f>ROUND(I149*H149,2)</f>
        <v>0</v>
      </c>
      <c r="K149" s="249"/>
      <c r="L149" s="250"/>
      <c r="M149" s="251" t="s">
        <v>28</v>
      </c>
      <c r="N149" s="252" t="s">
        <v>46</v>
      </c>
      <c r="O149" s="85"/>
      <c r="P149" s="216">
        <f>O149*H149</f>
        <v>0</v>
      </c>
      <c r="Q149" s="216">
        <v>0.00016000000000000001</v>
      </c>
      <c r="R149" s="216">
        <f>Q149*H149</f>
        <v>0.00016000000000000001</v>
      </c>
      <c r="S149" s="216">
        <v>0</v>
      </c>
      <c r="T149" s="21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8" t="s">
        <v>340</v>
      </c>
      <c r="AT149" s="218" t="s">
        <v>265</v>
      </c>
      <c r="AU149" s="218" t="s">
        <v>145</v>
      </c>
      <c r="AY149" s="18" t="s">
        <v>137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8" t="s">
        <v>145</v>
      </c>
      <c r="BK149" s="219">
        <f>ROUND(I149*H149,2)</f>
        <v>0</v>
      </c>
      <c r="BL149" s="18" t="s">
        <v>251</v>
      </c>
      <c r="BM149" s="218" t="s">
        <v>1188</v>
      </c>
    </row>
    <row r="150" s="2" customFormat="1" ht="14.4" customHeight="1">
      <c r="A150" s="39"/>
      <c r="B150" s="40"/>
      <c r="C150" s="242" t="s">
        <v>448</v>
      </c>
      <c r="D150" s="242" t="s">
        <v>265</v>
      </c>
      <c r="E150" s="243" t="s">
        <v>1189</v>
      </c>
      <c r="F150" s="244" t="s">
        <v>1190</v>
      </c>
      <c r="G150" s="245" t="s">
        <v>143</v>
      </c>
      <c r="H150" s="246">
        <v>3</v>
      </c>
      <c r="I150" s="247"/>
      <c r="J150" s="248">
        <f>ROUND(I150*H150,2)</f>
        <v>0</v>
      </c>
      <c r="K150" s="249"/>
      <c r="L150" s="250"/>
      <c r="M150" s="251" t="s">
        <v>28</v>
      </c>
      <c r="N150" s="252" t="s">
        <v>46</v>
      </c>
      <c r="O150" s="85"/>
      <c r="P150" s="216">
        <f>O150*H150</f>
        <v>0</v>
      </c>
      <c r="Q150" s="216">
        <v>0.00040000000000000002</v>
      </c>
      <c r="R150" s="216">
        <f>Q150*H150</f>
        <v>0.0012000000000000001</v>
      </c>
      <c r="S150" s="216">
        <v>0</v>
      </c>
      <c r="T150" s="21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8" t="s">
        <v>340</v>
      </c>
      <c r="AT150" s="218" t="s">
        <v>265</v>
      </c>
      <c r="AU150" s="218" t="s">
        <v>145</v>
      </c>
      <c r="AY150" s="18" t="s">
        <v>137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8" t="s">
        <v>145</v>
      </c>
      <c r="BK150" s="219">
        <f>ROUND(I150*H150,2)</f>
        <v>0</v>
      </c>
      <c r="BL150" s="18" t="s">
        <v>251</v>
      </c>
      <c r="BM150" s="218" t="s">
        <v>1191</v>
      </c>
    </row>
    <row r="151" s="2" customFormat="1" ht="24.15" customHeight="1">
      <c r="A151" s="39"/>
      <c r="B151" s="40"/>
      <c r="C151" s="206" t="s">
        <v>453</v>
      </c>
      <c r="D151" s="206" t="s">
        <v>140</v>
      </c>
      <c r="E151" s="207" t="s">
        <v>1192</v>
      </c>
      <c r="F151" s="208" t="s">
        <v>1193</v>
      </c>
      <c r="G151" s="209" t="s">
        <v>143</v>
      </c>
      <c r="H151" s="210">
        <v>4</v>
      </c>
      <c r="I151" s="211"/>
      <c r="J151" s="212">
        <f>ROUND(I151*H151,2)</f>
        <v>0</v>
      </c>
      <c r="K151" s="213"/>
      <c r="L151" s="45"/>
      <c r="M151" s="214" t="s">
        <v>28</v>
      </c>
      <c r="N151" s="215" t="s">
        <v>46</v>
      </c>
      <c r="O151" s="85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8" t="s">
        <v>251</v>
      </c>
      <c r="AT151" s="218" t="s">
        <v>140</v>
      </c>
      <c r="AU151" s="218" t="s">
        <v>145</v>
      </c>
      <c r="AY151" s="18" t="s">
        <v>137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8" t="s">
        <v>145</v>
      </c>
      <c r="BK151" s="219">
        <f>ROUND(I151*H151,2)</f>
        <v>0</v>
      </c>
      <c r="BL151" s="18" t="s">
        <v>251</v>
      </c>
      <c r="BM151" s="218" t="s">
        <v>1194</v>
      </c>
    </row>
    <row r="152" s="2" customFormat="1" ht="24.9" customHeight="1">
      <c r="A152" s="39"/>
      <c r="B152" s="40"/>
      <c r="C152" s="242" t="s">
        <v>462</v>
      </c>
      <c r="D152" s="242" t="s">
        <v>265</v>
      </c>
      <c r="E152" s="243" t="s">
        <v>1195</v>
      </c>
      <c r="F152" s="244" t="s">
        <v>1196</v>
      </c>
      <c r="G152" s="245" t="s">
        <v>143</v>
      </c>
      <c r="H152" s="246">
        <v>4</v>
      </c>
      <c r="I152" s="247"/>
      <c r="J152" s="248">
        <f>ROUND(I152*H152,2)</f>
        <v>0</v>
      </c>
      <c r="K152" s="249"/>
      <c r="L152" s="250"/>
      <c r="M152" s="251" t="s">
        <v>28</v>
      </c>
      <c r="N152" s="252" t="s">
        <v>46</v>
      </c>
      <c r="O152" s="85"/>
      <c r="P152" s="216">
        <f>O152*H152</f>
        <v>0</v>
      </c>
      <c r="Q152" s="216">
        <v>0.00040000000000000002</v>
      </c>
      <c r="R152" s="216">
        <f>Q152*H152</f>
        <v>0.0016000000000000001</v>
      </c>
      <c r="S152" s="216">
        <v>0</v>
      </c>
      <c r="T152" s="21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8" t="s">
        <v>340</v>
      </c>
      <c r="AT152" s="218" t="s">
        <v>265</v>
      </c>
      <c r="AU152" s="218" t="s">
        <v>145</v>
      </c>
      <c r="AY152" s="18" t="s">
        <v>137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8" t="s">
        <v>145</v>
      </c>
      <c r="BK152" s="219">
        <f>ROUND(I152*H152,2)</f>
        <v>0</v>
      </c>
      <c r="BL152" s="18" t="s">
        <v>251</v>
      </c>
      <c r="BM152" s="218" t="s">
        <v>1197</v>
      </c>
    </row>
    <row r="153" s="2" customFormat="1" ht="24.15" customHeight="1">
      <c r="A153" s="39"/>
      <c r="B153" s="40"/>
      <c r="C153" s="206" t="s">
        <v>467</v>
      </c>
      <c r="D153" s="206" t="s">
        <v>140</v>
      </c>
      <c r="E153" s="207" t="s">
        <v>1198</v>
      </c>
      <c r="F153" s="208" t="s">
        <v>1199</v>
      </c>
      <c r="G153" s="209" t="s">
        <v>143</v>
      </c>
      <c r="H153" s="210">
        <v>4</v>
      </c>
      <c r="I153" s="211"/>
      <c r="J153" s="212">
        <f>ROUND(I153*H153,2)</f>
        <v>0</v>
      </c>
      <c r="K153" s="213"/>
      <c r="L153" s="45"/>
      <c r="M153" s="214" t="s">
        <v>28</v>
      </c>
      <c r="N153" s="215" t="s">
        <v>46</v>
      </c>
      <c r="O153" s="85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8" t="s">
        <v>251</v>
      </c>
      <c r="AT153" s="218" t="s">
        <v>140</v>
      </c>
      <c r="AU153" s="218" t="s">
        <v>145</v>
      </c>
      <c r="AY153" s="18" t="s">
        <v>137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8" t="s">
        <v>145</v>
      </c>
      <c r="BK153" s="219">
        <f>ROUND(I153*H153,2)</f>
        <v>0</v>
      </c>
      <c r="BL153" s="18" t="s">
        <v>251</v>
      </c>
      <c r="BM153" s="218" t="s">
        <v>1200</v>
      </c>
    </row>
    <row r="154" s="2" customFormat="1" ht="24.9" customHeight="1">
      <c r="A154" s="39"/>
      <c r="B154" s="40"/>
      <c r="C154" s="242" t="s">
        <v>472</v>
      </c>
      <c r="D154" s="242" t="s">
        <v>265</v>
      </c>
      <c r="E154" s="243" t="s">
        <v>1201</v>
      </c>
      <c r="F154" s="244" t="s">
        <v>1202</v>
      </c>
      <c r="G154" s="245" t="s">
        <v>143</v>
      </c>
      <c r="H154" s="246">
        <v>3</v>
      </c>
      <c r="I154" s="247"/>
      <c r="J154" s="248">
        <f>ROUND(I154*H154,2)</f>
        <v>0</v>
      </c>
      <c r="K154" s="249"/>
      <c r="L154" s="250"/>
      <c r="M154" s="251" t="s">
        <v>28</v>
      </c>
      <c r="N154" s="252" t="s">
        <v>46</v>
      </c>
      <c r="O154" s="85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8" t="s">
        <v>340</v>
      </c>
      <c r="AT154" s="218" t="s">
        <v>265</v>
      </c>
      <c r="AU154" s="218" t="s">
        <v>145</v>
      </c>
      <c r="AY154" s="18" t="s">
        <v>137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8" t="s">
        <v>145</v>
      </c>
      <c r="BK154" s="219">
        <f>ROUND(I154*H154,2)</f>
        <v>0</v>
      </c>
      <c r="BL154" s="18" t="s">
        <v>251</v>
      </c>
      <c r="BM154" s="218" t="s">
        <v>1203</v>
      </c>
    </row>
    <row r="155" s="2" customFormat="1" ht="24.9" customHeight="1">
      <c r="A155" s="39"/>
      <c r="B155" s="40"/>
      <c r="C155" s="242" t="s">
        <v>476</v>
      </c>
      <c r="D155" s="242" t="s">
        <v>265</v>
      </c>
      <c r="E155" s="243" t="s">
        <v>1204</v>
      </c>
      <c r="F155" s="244" t="s">
        <v>1205</v>
      </c>
      <c r="G155" s="245" t="s">
        <v>143</v>
      </c>
      <c r="H155" s="246">
        <v>1</v>
      </c>
      <c r="I155" s="247"/>
      <c r="J155" s="248">
        <f>ROUND(I155*H155,2)</f>
        <v>0</v>
      </c>
      <c r="K155" s="249"/>
      <c r="L155" s="250"/>
      <c r="M155" s="251" t="s">
        <v>28</v>
      </c>
      <c r="N155" s="252" t="s">
        <v>46</v>
      </c>
      <c r="O155" s="85"/>
      <c r="P155" s="216">
        <f>O155*H155</f>
        <v>0</v>
      </c>
      <c r="Q155" s="216">
        <v>0.00096000000000000002</v>
      </c>
      <c r="R155" s="216">
        <f>Q155*H155</f>
        <v>0.00096000000000000002</v>
      </c>
      <c r="S155" s="216">
        <v>0</v>
      </c>
      <c r="T155" s="21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8" t="s">
        <v>340</v>
      </c>
      <c r="AT155" s="218" t="s">
        <v>265</v>
      </c>
      <c r="AU155" s="218" t="s">
        <v>145</v>
      </c>
      <c r="AY155" s="18" t="s">
        <v>137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8" t="s">
        <v>145</v>
      </c>
      <c r="BK155" s="219">
        <f>ROUND(I155*H155,2)</f>
        <v>0</v>
      </c>
      <c r="BL155" s="18" t="s">
        <v>251</v>
      </c>
      <c r="BM155" s="218" t="s">
        <v>1206</v>
      </c>
    </row>
    <row r="156" s="2" customFormat="1" ht="24.15" customHeight="1">
      <c r="A156" s="39"/>
      <c r="B156" s="40"/>
      <c r="C156" s="206" t="s">
        <v>482</v>
      </c>
      <c r="D156" s="206" t="s">
        <v>140</v>
      </c>
      <c r="E156" s="207" t="s">
        <v>1207</v>
      </c>
      <c r="F156" s="208" t="s">
        <v>1208</v>
      </c>
      <c r="G156" s="209" t="s">
        <v>143</v>
      </c>
      <c r="H156" s="210">
        <v>1</v>
      </c>
      <c r="I156" s="211"/>
      <c r="J156" s="212">
        <f>ROUND(I156*H156,2)</f>
        <v>0</v>
      </c>
      <c r="K156" s="213"/>
      <c r="L156" s="45"/>
      <c r="M156" s="214" t="s">
        <v>28</v>
      </c>
      <c r="N156" s="215" t="s">
        <v>46</v>
      </c>
      <c r="O156" s="85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8" t="s">
        <v>251</v>
      </c>
      <c r="AT156" s="218" t="s">
        <v>140</v>
      </c>
      <c r="AU156" s="218" t="s">
        <v>145</v>
      </c>
      <c r="AY156" s="18" t="s">
        <v>137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8" t="s">
        <v>145</v>
      </c>
      <c r="BK156" s="219">
        <f>ROUND(I156*H156,2)</f>
        <v>0</v>
      </c>
      <c r="BL156" s="18" t="s">
        <v>251</v>
      </c>
      <c r="BM156" s="218" t="s">
        <v>1209</v>
      </c>
    </row>
    <row r="157" s="2" customFormat="1" ht="14.4" customHeight="1">
      <c r="A157" s="39"/>
      <c r="B157" s="40"/>
      <c r="C157" s="242" t="s">
        <v>486</v>
      </c>
      <c r="D157" s="242" t="s">
        <v>265</v>
      </c>
      <c r="E157" s="243" t="s">
        <v>1210</v>
      </c>
      <c r="F157" s="244" t="s">
        <v>1211</v>
      </c>
      <c r="G157" s="245" t="s">
        <v>143</v>
      </c>
      <c r="H157" s="246">
        <v>1</v>
      </c>
      <c r="I157" s="247"/>
      <c r="J157" s="248">
        <f>ROUND(I157*H157,2)</f>
        <v>0</v>
      </c>
      <c r="K157" s="249"/>
      <c r="L157" s="250"/>
      <c r="M157" s="251" t="s">
        <v>28</v>
      </c>
      <c r="N157" s="252" t="s">
        <v>46</v>
      </c>
      <c r="O157" s="85"/>
      <c r="P157" s="216">
        <f>O157*H157</f>
        <v>0</v>
      </c>
      <c r="Q157" s="216">
        <v>0.00055000000000000003</v>
      </c>
      <c r="R157" s="216">
        <f>Q157*H157</f>
        <v>0.00055000000000000003</v>
      </c>
      <c r="S157" s="216">
        <v>0</v>
      </c>
      <c r="T157" s="21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8" t="s">
        <v>340</v>
      </c>
      <c r="AT157" s="218" t="s">
        <v>265</v>
      </c>
      <c r="AU157" s="218" t="s">
        <v>145</v>
      </c>
      <c r="AY157" s="18" t="s">
        <v>137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8" t="s">
        <v>145</v>
      </c>
      <c r="BK157" s="219">
        <f>ROUND(I157*H157,2)</f>
        <v>0</v>
      </c>
      <c r="BL157" s="18" t="s">
        <v>251</v>
      </c>
      <c r="BM157" s="218" t="s">
        <v>1212</v>
      </c>
    </row>
    <row r="158" s="2" customFormat="1" ht="24.9" customHeight="1">
      <c r="A158" s="39"/>
      <c r="B158" s="40"/>
      <c r="C158" s="206" t="s">
        <v>490</v>
      </c>
      <c r="D158" s="206" t="s">
        <v>140</v>
      </c>
      <c r="E158" s="207" t="s">
        <v>1213</v>
      </c>
      <c r="F158" s="208" t="s">
        <v>1214</v>
      </c>
      <c r="G158" s="209" t="s">
        <v>1028</v>
      </c>
      <c r="H158" s="210">
        <v>1</v>
      </c>
      <c r="I158" s="211"/>
      <c r="J158" s="212">
        <f>ROUND(I158*H158,2)</f>
        <v>0</v>
      </c>
      <c r="K158" s="213"/>
      <c r="L158" s="45"/>
      <c r="M158" s="214" t="s">
        <v>28</v>
      </c>
      <c r="N158" s="215" t="s">
        <v>46</v>
      </c>
      <c r="O158" s="85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8" t="s">
        <v>521</v>
      </c>
      <c r="AT158" s="218" t="s">
        <v>140</v>
      </c>
      <c r="AU158" s="218" t="s">
        <v>145</v>
      </c>
      <c r="AY158" s="18" t="s">
        <v>137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8" t="s">
        <v>145</v>
      </c>
      <c r="BK158" s="219">
        <f>ROUND(I158*H158,2)</f>
        <v>0</v>
      </c>
      <c r="BL158" s="18" t="s">
        <v>521</v>
      </c>
      <c r="BM158" s="218" t="s">
        <v>1215</v>
      </c>
    </row>
    <row r="159" s="2" customFormat="1">
      <c r="A159" s="39"/>
      <c r="B159" s="40"/>
      <c r="C159" s="41"/>
      <c r="D159" s="222" t="s">
        <v>354</v>
      </c>
      <c r="E159" s="41"/>
      <c r="F159" s="253" t="s">
        <v>1216</v>
      </c>
      <c r="G159" s="41"/>
      <c r="H159" s="41"/>
      <c r="I159" s="254"/>
      <c r="J159" s="41"/>
      <c r="K159" s="41"/>
      <c r="L159" s="45"/>
      <c r="M159" s="255"/>
      <c r="N159" s="256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354</v>
      </c>
      <c r="AU159" s="18" t="s">
        <v>145</v>
      </c>
    </row>
    <row r="160" s="2" customFormat="1" ht="49.05" customHeight="1">
      <c r="A160" s="39"/>
      <c r="B160" s="40"/>
      <c r="C160" s="206" t="s">
        <v>495</v>
      </c>
      <c r="D160" s="206" t="s">
        <v>140</v>
      </c>
      <c r="E160" s="207" t="s">
        <v>1217</v>
      </c>
      <c r="F160" s="208" t="s">
        <v>1218</v>
      </c>
      <c r="G160" s="209" t="s">
        <v>155</v>
      </c>
      <c r="H160" s="210">
        <v>0.040000000000000001</v>
      </c>
      <c r="I160" s="211"/>
      <c r="J160" s="212">
        <f>ROUND(I160*H160,2)</f>
        <v>0</v>
      </c>
      <c r="K160" s="213"/>
      <c r="L160" s="45"/>
      <c r="M160" s="214" t="s">
        <v>28</v>
      </c>
      <c r="N160" s="215" t="s">
        <v>46</v>
      </c>
      <c r="O160" s="85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8" t="s">
        <v>251</v>
      </c>
      <c r="AT160" s="218" t="s">
        <v>140</v>
      </c>
      <c r="AU160" s="218" t="s">
        <v>145</v>
      </c>
      <c r="AY160" s="18" t="s">
        <v>137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8" t="s">
        <v>145</v>
      </c>
      <c r="BK160" s="219">
        <f>ROUND(I160*H160,2)</f>
        <v>0</v>
      </c>
      <c r="BL160" s="18" t="s">
        <v>251</v>
      </c>
      <c r="BM160" s="218" t="s">
        <v>1219</v>
      </c>
    </row>
    <row r="161" s="13" customFormat="1">
      <c r="A161" s="13"/>
      <c r="B161" s="220"/>
      <c r="C161" s="221"/>
      <c r="D161" s="222" t="s">
        <v>147</v>
      </c>
      <c r="E161" s="223" t="s">
        <v>28</v>
      </c>
      <c r="F161" s="224" t="s">
        <v>1220</v>
      </c>
      <c r="G161" s="221"/>
      <c r="H161" s="225">
        <v>0.040000000000000001</v>
      </c>
      <c r="I161" s="226"/>
      <c r="J161" s="221"/>
      <c r="K161" s="221"/>
      <c r="L161" s="227"/>
      <c r="M161" s="228"/>
      <c r="N161" s="229"/>
      <c r="O161" s="229"/>
      <c r="P161" s="229"/>
      <c r="Q161" s="229"/>
      <c r="R161" s="229"/>
      <c r="S161" s="229"/>
      <c r="T161" s="23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1" t="s">
        <v>147</v>
      </c>
      <c r="AU161" s="231" t="s">
        <v>145</v>
      </c>
      <c r="AV161" s="13" t="s">
        <v>145</v>
      </c>
      <c r="AW161" s="13" t="s">
        <v>35</v>
      </c>
      <c r="AX161" s="13" t="s">
        <v>74</v>
      </c>
      <c r="AY161" s="231" t="s">
        <v>137</v>
      </c>
    </row>
    <row r="162" s="2" customFormat="1" ht="37.8" customHeight="1">
      <c r="A162" s="39"/>
      <c r="B162" s="40"/>
      <c r="C162" s="206" t="s">
        <v>499</v>
      </c>
      <c r="D162" s="206" t="s">
        <v>140</v>
      </c>
      <c r="E162" s="207" t="s">
        <v>1221</v>
      </c>
      <c r="F162" s="208" t="s">
        <v>1222</v>
      </c>
      <c r="G162" s="209" t="s">
        <v>200</v>
      </c>
      <c r="H162" s="210">
        <v>0.214</v>
      </c>
      <c r="I162" s="211"/>
      <c r="J162" s="212">
        <f>ROUND(I162*H162,2)</f>
        <v>0</v>
      </c>
      <c r="K162" s="213"/>
      <c r="L162" s="45"/>
      <c r="M162" s="214" t="s">
        <v>28</v>
      </c>
      <c r="N162" s="215" t="s">
        <v>46</v>
      </c>
      <c r="O162" s="85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8" t="s">
        <v>251</v>
      </c>
      <c r="AT162" s="218" t="s">
        <v>140</v>
      </c>
      <c r="AU162" s="218" t="s">
        <v>145</v>
      </c>
      <c r="AY162" s="18" t="s">
        <v>137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8" t="s">
        <v>145</v>
      </c>
      <c r="BK162" s="219">
        <f>ROUND(I162*H162,2)</f>
        <v>0</v>
      </c>
      <c r="BL162" s="18" t="s">
        <v>251</v>
      </c>
      <c r="BM162" s="218" t="s">
        <v>1223</v>
      </c>
    </row>
    <row r="163" s="2" customFormat="1" ht="49.05" customHeight="1">
      <c r="A163" s="39"/>
      <c r="B163" s="40"/>
      <c r="C163" s="206" t="s">
        <v>505</v>
      </c>
      <c r="D163" s="206" t="s">
        <v>140</v>
      </c>
      <c r="E163" s="207" t="s">
        <v>1224</v>
      </c>
      <c r="F163" s="208" t="s">
        <v>1225</v>
      </c>
      <c r="G163" s="209" t="s">
        <v>200</v>
      </c>
      <c r="H163" s="210">
        <v>0.214</v>
      </c>
      <c r="I163" s="211"/>
      <c r="J163" s="212">
        <f>ROUND(I163*H163,2)</f>
        <v>0</v>
      </c>
      <c r="K163" s="213"/>
      <c r="L163" s="45"/>
      <c r="M163" s="214" t="s">
        <v>28</v>
      </c>
      <c r="N163" s="215" t="s">
        <v>46</v>
      </c>
      <c r="O163" s="85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8" t="s">
        <v>251</v>
      </c>
      <c r="AT163" s="218" t="s">
        <v>140</v>
      </c>
      <c r="AU163" s="218" t="s">
        <v>145</v>
      </c>
      <c r="AY163" s="18" t="s">
        <v>137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8" t="s">
        <v>145</v>
      </c>
      <c r="BK163" s="219">
        <f>ROUND(I163*H163,2)</f>
        <v>0</v>
      </c>
      <c r="BL163" s="18" t="s">
        <v>251</v>
      </c>
      <c r="BM163" s="218" t="s">
        <v>1226</v>
      </c>
    </row>
    <row r="164" s="12" customFormat="1" ht="25.92" customHeight="1">
      <c r="A164" s="12"/>
      <c r="B164" s="190"/>
      <c r="C164" s="191"/>
      <c r="D164" s="192" t="s">
        <v>73</v>
      </c>
      <c r="E164" s="193" t="s">
        <v>1021</v>
      </c>
      <c r="F164" s="193" t="s">
        <v>1022</v>
      </c>
      <c r="G164" s="191"/>
      <c r="H164" s="191"/>
      <c r="I164" s="194"/>
      <c r="J164" s="195">
        <f>BK164</f>
        <v>0</v>
      </c>
      <c r="K164" s="191"/>
      <c r="L164" s="196"/>
      <c r="M164" s="197"/>
      <c r="N164" s="198"/>
      <c r="O164" s="198"/>
      <c r="P164" s="199">
        <f>P165+P168+P170+P172+P174+P176</f>
        <v>0</v>
      </c>
      <c r="Q164" s="198"/>
      <c r="R164" s="199">
        <f>R165+R168+R170+R172+R174+R176</f>
        <v>0</v>
      </c>
      <c r="S164" s="198"/>
      <c r="T164" s="200">
        <f>T165+T168+T170+T172+T174+T176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1" t="s">
        <v>169</v>
      </c>
      <c r="AT164" s="202" t="s">
        <v>73</v>
      </c>
      <c r="AU164" s="202" t="s">
        <v>74</v>
      </c>
      <c r="AY164" s="201" t="s">
        <v>137</v>
      </c>
      <c r="BK164" s="203">
        <f>BK165+BK168+BK170+BK172+BK174+BK176</f>
        <v>0</v>
      </c>
    </row>
    <row r="165" s="12" customFormat="1" ht="22.8" customHeight="1">
      <c r="A165" s="12"/>
      <c r="B165" s="190"/>
      <c r="C165" s="191"/>
      <c r="D165" s="192" t="s">
        <v>73</v>
      </c>
      <c r="E165" s="204" t="s">
        <v>1023</v>
      </c>
      <c r="F165" s="204" t="s">
        <v>1024</v>
      </c>
      <c r="G165" s="191"/>
      <c r="H165" s="191"/>
      <c r="I165" s="194"/>
      <c r="J165" s="205">
        <f>BK165</f>
        <v>0</v>
      </c>
      <c r="K165" s="191"/>
      <c r="L165" s="196"/>
      <c r="M165" s="197"/>
      <c r="N165" s="198"/>
      <c r="O165" s="198"/>
      <c r="P165" s="199">
        <f>SUM(P166:P167)</f>
        <v>0</v>
      </c>
      <c r="Q165" s="198"/>
      <c r="R165" s="199">
        <f>SUM(R166:R167)</f>
        <v>0</v>
      </c>
      <c r="S165" s="198"/>
      <c r="T165" s="200">
        <f>SUM(T166:T167)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1" t="s">
        <v>169</v>
      </c>
      <c r="AT165" s="202" t="s">
        <v>73</v>
      </c>
      <c r="AU165" s="202" t="s">
        <v>82</v>
      </c>
      <c r="AY165" s="201" t="s">
        <v>137</v>
      </c>
      <c r="BK165" s="203">
        <f>SUM(BK166:BK167)</f>
        <v>0</v>
      </c>
    </row>
    <row r="166" s="2" customFormat="1" ht="14.4" customHeight="1">
      <c r="A166" s="39"/>
      <c r="B166" s="40"/>
      <c r="C166" s="206" t="s">
        <v>513</v>
      </c>
      <c r="D166" s="206" t="s">
        <v>140</v>
      </c>
      <c r="E166" s="207" t="s">
        <v>1026</v>
      </c>
      <c r="F166" s="208" t="s">
        <v>1027</v>
      </c>
      <c r="G166" s="209" t="s">
        <v>1028</v>
      </c>
      <c r="H166" s="210">
        <v>1</v>
      </c>
      <c r="I166" s="211"/>
      <c r="J166" s="212">
        <f>ROUND(I166*H166,2)</f>
        <v>0</v>
      </c>
      <c r="K166" s="213"/>
      <c r="L166" s="45"/>
      <c r="M166" s="214" t="s">
        <v>28</v>
      </c>
      <c r="N166" s="215" t="s">
        <v>46</v>
      </c>
      <c r="O166" s="85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8" t="s">
        <v>1029</v>
      </c>
      <c r="AT166" s="218" t="s">
        <v>140</v>
      </c>
      <c r="AU166" s="218" t="s">
        <v>145</v>
      </c>
      <c r="AY166" s="18" t="s">
        <v>137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8" t="s">
        <v>145</v>
      </c>
      <c r="BK166" s="219">
        <f>ROUND(I166*H166,2)</f>
        <v>0</v>
      </c>
      <c r="BL166" s="18" t="s">
        <v>1029</v>
      </c>
      <c r="BM166" s="218" t="s">
        <v>1227</v>
      </c>
    </row>
    <row r="167" s="2" customFormat="1">
      <c r="A167" s="39"/>
      <c r="B167" s="40"/>
      <c r="C167" s="41"/>
      <c r="D167" s="222" t="s">
        <v>354</v>
      </c>
      <c r="E167" s="41"/>
      <c r="F167" s="253" t="s">
        <v>1031</v>
      </c>
      <c r="G167" s="41"/>
      <c r="H167" s="41"/>
      <c r="I167" s="254"/>
      <c r="J167" s="41"/>
      <c r="K167" s="41"/>
      <c r="L167" s="45"/>
      <c r="M167" s="255"/>
      <c r="N167" s="256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354</v>
      </c>
      <c r="AU167" s="18" t="s">
        <v>145</v>
      </c>
    </row>
    <row r="168" s="12" customFormat="1" ht="22.8" customHeight="1">
      <c r="A168" s="12"/>
      <c r="B168" s="190"/>
      <c r="C168" s="191"/>
      <c r="D168" s="192" t="s">
        <v>73</v>
      </c>
      <c r="E168" s="204" t="s">
        <v>1032</v>
      </c>
      <c r="F168" s="204" t="s">
        <v>1033</v>
      </c>
      <c r="G168" s="191"/>
      <c r="H168" s="191"/>
      <c r="I168" s="194"/>
      <c r="J168" s="205">
        <f>BK168</f>
        <v>0</v>
      </c>
      <c r="K168" s="191"/>
      <c r="L168" s="196"/>
      <c r="M168" s="197"/>
      <c r="N168" s="198"/>
      <c r="O168" s="198"/>
      <c r="P168" s="199">
        <f>P169</f>
        <v>0</v>
      </c>
      <c r="Q168" s="198"/>
      <c r="R168" s="199">
        <f>R169</f>
        <v>0</v>
      </c>
      <c r="S168" s="198"/>
      <c r="T168" s="200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1" t="s">
        <v>169</v>
      </c>
      <c r="AT168" s="202" t="s">
        <v>73</v>
      </c>
      <c r="AU168" s="202" t="s">
        <v>82</v>
      </c>
      <c r="AY168" s="201" t="s">
        <v>137</v>
      </c>
      <c r="BK168" s="203">
        <f>BK169</f>
        <v>0</v>
      </c>
    </row>
    <row r="169" s="2" customFormat="1" ht="14.4" customHeight="1">
      <c r="A169" s="39"/>
      <c r="B169" s="40"/>
      <c r="C169" s="206" t="s">
        <v>517</v>
      </c>
      <c r="D169" s="206" t="s">
        <v>140</v>
      </c>
      <c r="E169" s="207" t="s">
        <v>1035</v>
      </c>
      <c r="F169" s="208" t="s">
        <v>1033</v>
      </c>
      <c r="G169" s="209" t="s">
        <v>1028</v>
      </c>
      <c r="H169" s="210">
        <v>1</v>
      </c>
      <c r="I169" s="211"/>
      <c r="J169" s="212">
        <f>ROUND(I169*H169,2)</f>
        <v>0</v>
      </c>
      <c r="K169" s="213"/>
      <c r="L169" s="45"/>
      <c r="M169" s="214" t="s">
        <v>28</v>
      </c>
      <c r="N169" s="215" t="s">
        <v>46</v>
      </c>
      <c r="O169" s="85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8" t="s">
        <v>1029</v>
      </c>
      <c r="AT169" s="218" t="s">
        <v>140</v>
      </c>
      <c r="AU169" s="218" t="s">
        <v>145</v>
      </c>
      <c r="AY169" s="18" t="s">
        <v>137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8" t="s">
        <v>145</v>
      </c>
      <c r="BK169" s="219">
        <f>ROUND(I169*H169,2)</f>
        <v>0</v>
      </c>
      <c r="BL169" s="18" t="s">
        <v>1029</v>
      </c>
      <c r="BM169" s="218" t="s">
        <v>1228</v>
      </c>
    </row>
    <row r="170" s="12" customFormat="1" ht="22.8" customHeight="1">
      <c r="A170" s="12"/>
      <c r="B170" s="190"/>
      <c r="C170" s="191"/>
      <c r="D170" s="192" t="s">
        <v>73</v>
      </c>
      <c r="E170" s="204" t="s">
        <v>1037</v>
      </c>
      <c r="F170" s="204" t="s">
        <v>1038</v>
      </c>
      <c r="G170" s="191"/>
      <c r="H170" s="191"/>
      <c r="I170" s="194"/>
      <c r="J170" s="205">
        <f>BK170</f>
        <v>0</v>
      </c>
      <c r="K170" s="191"/>
      <c r="L170" s="196"/>
      <c r="M170" s="197"/>
      <c r="N170" s="198"/>
      <c r="O170" s="198"/>
      <c r="P170" s="199">
        <f>P171</f>
        <v>0</v>
      </c>
      <c r="Q170" s="198"/>
      <c r="R170" s="199">
        <f>R171</f>
        <v>0</v>
      </c>
      <c r="S170" s="198"/>
      <c r="T170" s="200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1" t="s">
        <v>169</v>
      </c>
      <c r="AT170" s="202" t="s">
        <v>73</v>
      </c>
      <c r="AU170" s="202" t="s">
        <v>82</v>
      </c>
      <c r="AY170" s="201" t="s">
        <v>137</v>
      </c>
      <c r="BK170" s="203">
        <f>BK171</f>
        <v>0</v>
      </c>
    </row>
    <row r="171" s="2" customFormat="1" ht="14.4" customHeight="1">
      <c r="A171" s="39"/>
      <c r="B171" s="40"/>
      <c r="C171" s="206" t="s">
        <v>521</v>
      </c>
      <c r="D171" s="206" t="s">
        <v>140</v>
      </c>
      <c r="E171" s="207" t="s">
        <v>1040</v>
      </c>
      <c r="F171" s="208" t="s">
        <v>1041</v>
      </c>
      <c r="G171" s="209" t="s">
        <v>1028</v>
      </c>
      <c r="H171" s="210">
        <v>1</v>
      </c>
      <c r="I171" s="211"/>
      <c r="J171" s="212">
        <f>ROUND(I171*H171,2)</f>
        <v>0</v>
      </c>
      <c r="K171" s="213"/>
      <c r="L171" s="45"/>
      <c r="M171" s="214" t="s">
        <v>28</v>
      </c>
      <c r="N171" s="215" t="s">
        <v>46</v>
      </c>
      <c r="O171" s="85"/>
      <c r="P171" s="216">
        <f>O171*H171</f>
        <v>0</v>
      </c>
      <c r="Q171" s="216">
        <v>0</v>
      </c>
      <c r="R171" s="216">
        <f>Q171*H171</f>
        <v>0</v>
      </c>
      <c r="S171" s="216">
        <v>0</v>
      </c>
      <c r="T171" s="21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8" t="s">
        <v>1029</v>
      </c>
      <c r="AT171" s="218" t="s">
        <v>140</v>
      </c>
      <c r="AU171" s="218" t="s">
        <v>145</v>
      </c>
      <c r="AY171" s="18" t="s">
        <v>137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8" t="s">
        <v>145</v>
      </c>
      <c r="BK171" s="219">
        <f>ROUND(I171*H171,2)</f>
        <v>0</v>
      </c>
      <c r="BL171" s="18" t="s">
        <v>1029</v>
      </c>
      <c r="BM171" s="218" t="s">
        <v>1229</v>
      </c>
    </row>
    <row r="172" s="12" customFormat="1" ht="22.8" customHeight="1">
      <c r="A172" s="12"/>
      <c r="B172" s="190"/>
      <c r="C172" s="191"/>
      <c r="D172" s="192" t="s">
        <v>73</v>
      </c>
      <c r="E172" s="204" t="s">
        <v>1043</v>
      </c>
      <c r="F172" s="204" t="s">
        <v>1044</v>
      </c>
      <c r="G172" s="191"/>
      <c r="H172" s="191"/>
      <c r="I172" s="194"/>
      <c r="J172" s="205">
        <f>BK172</f>
        <v>0</v>
      </c>
      <c r="K172" s="191"/>
      <c r="L172" s="196"/>
      <c r="M172" s="197"/>
      <c r="N172" s="198"/>
      <c r="O172" s="198"/>
      <c r="P172" s="199">
        <f>P173</f>
        <v>0</v>
      </c>
      <c r="Q172" s="198"/>
      <c r="R172" s="199">
        <f>R173</f>
        <v>0</v>
      </c>
      <c r="S172" s="198"/>
      <c r="T172" s="200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1" t="s">
        <v>169</v>
      </c>
      <c r="AT172" s="202" t="s">
        <v>73</v>
      </c>
      <c r="AU172" s="202" t="s">
        <v>82</v>
      </c>
      <c r="AY172" s="201" t="s">
        <v>137</v>
      </c>
      <c r="BK172" s="203">
        <f>BK173</f>
        <v>0</v>
      </c>
    </row>
    <row r="173" s="2" customFormat="1" ht="14.4" customHeight="1">
      <c r="A173" s="39"/>
      <c r="B173" s="40"/>
      <c r="C173" s="206" t="s">
        <v>525</v>
      </c>
      <c r="D173" s="206" t="s">
        <v>140</v>
      </c>
      <c r="E173" s="207" t="s">
        <v>1046</v>
      </c>
      <c r="F173" s="208" t="s">
        <v>1044</v>
      </c>
      <c r="G173" s="209" t="s">
        <v>1028</v>
      </c>
      <c r="H173" s="210">
        <v>1</v>
      </c>
      <c r="I173" s="211"/>
      <c r="J173" s="212">
        <f>ROUND(I173*H173,2)</f>
        <v>0</v>
      </c>
      <c r="K173" s="213"/>
      <c r="L173" s="45"/>
      <c r="M173" s="214" t="s">
        <v>28</v>
      </c>
      <c r="N173" s="215" t="s">
        <v>46</v>
      </c>
      <c r="O173" s="85"/>
      <c r="P173" s="216">
        <f>O173*H173</f>
        <v>0</v>
      </c>
      <c r="Q173" s="216">
        <v>0</v>
      </c>
      <c r="R173" s="216">
        <f>Q173*H173</f>
        <v>0</v>
      </c>
      <c r="S173" s="216">
        <v>0</v>
      </c>
      <c r="T173" s="21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8" t="s">
        <v>1029</v>
      </c>
      <c r="AT173" s="218" t="s">
        <v>140</v>
      </c>
      <c r="AU173" s="218" t="s">
        <v>145</v>
      </c>
      <c r="AY173" s="18" t="s">
        <v>137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8" t="s">
        <v>145</v>
      </c>
      <c r="BK173" s="219">
        <f>ROUND(I173*H173,2)</f>
        <v>0</v>
      </c>
      <c r="BL173" s="18" t="s">
        <v>1029</v>
      </c>
      <c r="BM173" s="218" t="s">
        <v>1230</v>
      </c>
    </row>
    <row r="174" s="12" customFormat="1" ht="22.8" customHeight="1">
      <c r="A174" s="12"/>
      <c r="B174" s="190"/>
      <c r="C174" s="191"/>
      <c r="D174" s="192" t="s">
        <v>73</v>
      </c>
      <c r="E174" s="204" t="s">
        <v>1048</v>
      </c>
      <c r="F174" s="204" t="s">
        <v>1049</v>
      </c>
      <c r="G174" s="191"/>
      <c r="H174" s="191"/>
      <c r="I174" s="194"/>
      <c r="J174" s="205">
        <f>BK174</f>
        <v>0</v>
      </c>
      <c r="K174" s="191"/>
      <c r="L174" s="196"/>
      <c r="M174" s="197"/>
      <c r="N174" s="198"/>
      <c r="O174" s="198"/>
      <c r="P174" s="199">
        <f>P175</f>
        <v>0</v>
      </c>
      <c r="Q174" s="198"/>
      <c r="R174" s="199">
        <f>R175</f>
        <v>0</v>
      </c>
      <c r="S174" s="198"/>
      <c r="T174" s="200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1" t="s">
        <v>169</v>
      </c>
      <c r="AT174" s="202" t="s">
        <v>73</v>
      </c>
      <c r="AU174" s="202" t="s">
        <v>82</v>
      </c>
      <c r="AY174" s="201" t="s">
        <v>137</v>
      </c>
      <c r="BK174" s="203">
        <f>BK175</f>
        <v>0</v>
      </c>
    </row>
    <row r="175" s="2" customFormat="1" ht="14.4" customHeight="1">
      <c r="A175" s="39"/>
      <c r="B175" s="40"/>
      <c r="C175" s="206" t="s">
        <v>531</v>
      </c>
      <c r="D175" s="206" t="s">
        <v>140</v>
      </c>
      <c r="E175" s="207" t="s">
        <v>1051</v>
      </c>
      <c r="F175" s="208" t="s">
        <v>1049</v>
      </c>
      <c r="G175" s="209" t="s">
        <v>1028</v>
      </c>
      <c r="H175" s="210">
        <v>1</v>
      </c>
      <c r="I175" s="211"/>
      <c r="J175" s="212">
        <f>ROUND(I175*H175,2)</f>
        <v>0</v>
      </c>
      <c r="K175" s="213"/>
      <c r="L175" s="45"/>
      <c r="M175" s="214" t="s">
        <v>28</v>
      </c>
      <c r="N175" s="215" t="s">
        <v>46</v>
      </c>
      <c r="O175" s="85"/>
      <c r="P175" s="216">
        <f>O175*H175</f>
        <v>0</v>
      </c>
      <c r="Q175" s="216">
        <v>0</v>
      </c>
      <c r="R175" s="216">
        <f>Q175*H175</f>
        <v>0</v>
      </c>
      <c r="S175" s="216">
        <v>0</v>
      </c>
      <c r="T175" s="21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8" t="s">
        <v>1029</v>
      </c>
      <c r="AT175" s="218" t="s">
        <v>140</v>
      </c>
      <c r="AU175" s="218" t="s">
        <v>145</v>
      </c>
      <c r="AY175" s="18" t="s">
        <v>137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8" t="s">
        <v>145</v>
      </c>
      <c r="BK175" s="219">
        <f>ROUND(I175*H175,2)</f>
        <v>0</v>
      </c>
      <c r="BL175" s="18" t="s">
        <v>1029</v>
      </c>
      <c r="BM175" s="218" t="s">
        <v>1231</v>
      </c>
    </row>
    <row r="176" s="12" customFormat="1" ht="22.8" customHeight="1">
      <c r="A176" s="12"/>
      <c r="B176" s="190"/>
      <c r="C176" s="191"/>
      <c r="D176" s="192" t="s">
        <v>73</v>
      </c>
      <c r="E176" s="204" t="s">
        <v>1053</v>
      </c>
      <c r="F176" s="204" t="s">
        <v>1054</v>
      </c>
      <c r="G176" s="191"/>
      <c r="H176" s="191"/>
      <c r="I176" s="194"/>
      <c r="J176" s="205">
        <f>BK176</f>
        <v>0</v>
      </c>
      <c r="K176" s="191"/>
      <c r="L176" s="196"/>
      <c r="M176" s="197"/>
      <c r="N176" s="198"/>
      <c r="O176" s="198"/>
      <c r="P176" s="199">
        <f>P177</f>
        <v>0</v>
      </c>
      <c r="Q176" s="198"/>
      <c r="R176" s="199">
        <f>R177</f>
        <v>0</v>
      </c>
      <c r="S176" s="198"/>
      <c r="T176" s="200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1" t="s">
        <v>169</v>
      </c>
      <c r="AT176" s="202" t="s">
        <v>73</v>
      </c>
      <c r="AU176" s="202" t="s">
        <v>82</v>
      </c>
      <c r="AY176" s="201" t="s">
        <v>137</v>
      </c>
      <c r="BK176" s="203">
        <f>BK177</f>
        <v>0</v>
      </c>
    </row>
    <row r="177" s="2" customFormat="1" ht="14.4" customHeight="1">
      <c r="A177" s="39"/>
      <c r="B177" s="40"/>
      <c r="C177" s="206" t="s">
        <v>536</v>
      </c>
      <c r="D177" s="206" t="s">
        <v>140</v>
      </c>
      <c r="E177" s="207" t="s">
        <v>1056</v>
      </c>
      <c r="F177" s="208" t="s">
        <v>1057</v>
      </c>
      <c r="G177" s="209" t="s">
        <v>1028</v>
      </c>
      <c r="H177" s="210">
        <v>1</v>
      </c>
      <c r="I177" s="211"/>
      <c r="J177" s="212">
        <f>ROUND(I177*H177,2)</f>
        <v>0</v>
      </c>
      <c r="K177" s="213"/>
      <c r="L177" s="45"/>
      <c r="M177" s="257" t="s">
        <v>28</v>
      </c>
      <c r="N177" s="258" t="s">
        <v>46</v>
      </c>
      <c r="O177" s="259"/>
      <c r="P177" s="260">
        <f>O177*H177</f>
        <v>0</v>
      </c>
      <c r="Q177" s="260">
        <v>0</v>
      </c>
      <c r="R177" s="260">
        <f>Q177*H177</f>
        <v>0</v>
      </c>
      <c r="S177" s="260">
        <v>0</v>
      </c>
      <c r="T177" s="26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8" t="s">
        <v>1029</v>
      </c>
      <c r="AT177" s="218" t="s">
        <v>140</v>
      </c>
      <c r="AU177" s="218" t="s">
        <v>145</v>
      </c>
      <c r="AY177" s="18" t="s">
        <v>137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8" t="s">
        <v>145</v>
      </c>
      <c r="BK177" s="219">
        <f>ROUND(I177*H177,2)</f>
        <v>0</v>
      </c>
      <c r="BL177" s="18" t="s">
        <v>1029</v>
      </c>
      <c r="BM177" s="218" t="s">
        <v>1232</v>
      </c>
    </row>
    <row r="178" s="2" customFormat="1" ht="6.96" customHeight="1">
      <c r="A178" s="39"/>
      <c r="B178" s="60"/>
      <c r="C178" s="61"/>
      <c r="D178" s="61"/>
      <c r="E178" s="61"/>
      <c r="F178" s="61"/>
      <c r="G178" s="61"/>
      <c r="H178" s="61"/>
      <c r="I178" s="61"/>
      <c r="J178" s="61"/>
      <c r="K178" s="61"/>
      <c r="L178" s="45"/>
      <c r="M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</row>
  </sheetData>
  <sheetProtection sheet="1" autoFilter="0" formatColumns="0" formatRows="0" objects="1" scenarios="1" spinCount="100000" saltValue="dhRbx7afWIJYKPZkQN+wRkFa88/ilcPPUCKDLi2aU1hcu6qkPP/Rl50SXGhCz4ReIObZFzIKRveYy/g8bWvkUQ==" hashValue="nZFYHTOsah92OTVfJap/TIclpatDXMN5x3rUgQUwe1ZQKuw4mAMrLE6pGYQdHF9CAxE9fS7olp1bk8wGnTXmyg==" algorithmName="SHA-512" password="CDDA"/>
  <autoFilter ref="C90:K177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Požární větrání objektu LDN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1233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2. 12. 2020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29</v>
      </c>
      <c r="F15" s="39"/>
      <c r="G15" s="39"/>
      <c r="H15" s="39"/>
      <c r="I15" s="133" t="s">
        <v>30</v>
      </c>
      <c r="J15" s="137" t="s">
        <v>28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30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27</v>
      </c>
      <c r="J20" s="137" t="s">
        <v>28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30</v>
      </c>
      <c r="J21" s="137" t="s">
        <v>28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27</v>
      </c>
      <c r="J23" s="137" t="s">
        <v>28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1234</v>
      </c>
      <c r="F24" s="39"/>
      <c r="G24" s="39"/>
      <c r="H24" s="39"/>
      <c r="I24" s="133" t="s">
        <v>30</v>
      </c>
      <c r="J24" s="137" t="s">
        <v>28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ROUND(J95,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ROUND((SUM(BE95:BE167)),  2)</f>
        <v>0</v>
      </c>
      <c r="G33" s="39"/>
      <c r="H33" s="39"/>
      <c r="I33" s="149">
        <v>0.20999999999999999</v>
      </c>
      <c r="J33" s="148">
        <f>ROUND(((SUM(BE95:BE167))*I33),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ROUND((SUM(BF95:BF167)),  2)</f>
        <v>0</v>
      </c>
      <c r="G34" s="39"/>
      <c r="H34" s="39"/>
      <c r="I34" s="149">
        <v>0.14999999999999999</v>
      </c>
      <c r="J34" s="148">
        <f>ROUND(((SUM(BF95:BF167))*I34),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ROUND((SUM(BG95:BG167)),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ROUND((SUM(BH95:BH167)),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ROUND((SUM(BI95:BI167)),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Požární větrání objektu LDN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412.3 - Vzduchotechnika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Chittussiho 1a</v>
      </c>
      <c r="G52" s="41"/>
      <c r="H52" s="41"/>
      <c r="I52" s="33" t="s">
        <v>24</v>
      </c>
      <c r="J52" s="73" t="str">
        <f>IF(J12="","",J12)</f>
        <v>2. 12. 2020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SNEO a.s.</v>
      </c>
      <c r="G54" s="41"/>
      <c r="H54" s="41"/>
      <c r="I54" s="33" t="s">
        <v>33</v>
      </c>
      <c r="J54" s="37" t="str">
        <f>E21</f>
        <v>Ing. Andrea Kocová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Ing. Iva Mědílková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J95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97</v>
      </c>
      <c r="E60" s="169"/>
      <c r="F60" s="169"/>
      <c r="G60" s="169"/>
      <c r="H60" s="169"/>
      <c r="I60" s="169"/>
      <c r="J60" s="170">
        <f>J96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101</v>
      </c>
      <c r="E61" s="175"/>
      <c r="F61" s="175"/>
      <c r="G61" s="175"/>
      <c r="H61" s="175"/>
      <c r="I61" s="175"/>
      <c r="J61" s="176">
        <f>J97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104</v>
      </c>
      <c r="E62" s="169"/>
      <c r="F62" s="169"/>
      <c r="G62" s="169"/>
      <c r="H62" s="169"/>
      <c r="I62" s="169"/>
      <c r="J62" s="170">
        <f>J100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1235</v>
      </c>
      <c r="E63" s="175"/>
      <c r="F63" s="175"/>
      <c r="G63" s="175"/>
      <c r="H63" s="175"/>
      <c r="I63" s="175"/>
      <c r="J63" s="176">
        <f>J101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1236</v>
      </c>
      <c r="E64" s="175"/>
      <c r="F64" s="175"/>
      <c r="G64" s="175"/>
      <c r="H64" s="175"/>
      <c r="I64" s="175"/>
      <c r="J64" s="176">
        <f>J107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2"/>
      <c r="C65" s="173"/>
      <c r="D65" s="174" t="s">
        <v>1237</v>
      </c>
      <c r="E65" s="175"/>
      <c r="F65" s="175"/>
      <c r="G65" s="175"/>
      <c r="H65" s="175"/>
      <c r="I65" s="175"/>
      <c r="J65" s="176">
        <f>J115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2"/>
      <c r="C66" s="173"/>
      <c r="D66" s="174" t="s">
        <v>1238</v>
      </c>
      <c r="E66" s="175"/>
      <c r="F66" s="175"/>
      <c r="G66" s="175"/>
      <c r="H66" s="175"/>
      <c r="I66" s="175"/>
      <c r="J66" s="176">
        <f>J122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2"/>
      <c r="C67" s="173"/>
      <c r="D67" s="174" t="s">
        <v>1239</v>
      </c>
      <c r="E67" s="175"/>
      <c r="F67" s="175"/>
      <c r="G67" s="175"/>
      <c r="H67" s="175"/>
      <c r="I67" s="175"/>
      <c r="J67" s="176">
        <f>J139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21.84" customHeight="1">
      <c r="A68" s="10"/>
      <c r="B68" s="172"/>
      <c r="C68" s="173"/>
      <c r="D68" s="174" t="s">
        <v>1240</v>
      </c>
      <c r="E68" s="175"/>
      <c r="F68" s="175"/>
      <c r="G68" s="175"/>
      <c r="H68" s="175"/>
      <c r="I68" s="175"/>
      <c r="J68" s="176">
        <f>J153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6"/>
      <c r="C69" s="167"/>
      <c r="D69" s="168" t="s">
        <v>115</v>
      </c>
      <c r="E69" s="169"/>
      <c r="F69" s="169"/>
      <c r="G69" s="169"/>
      <c r="H69" s="169"/>
      <c r="I69" s="169"/>
      <c r="J69" s="170">
        <f>J154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116</v>
      </c>
      <c r="E70" s="175"/>
      <c r="F70" s="175"/>
      <c r="G70" s="175"/>
      <c r="H70" s="175"/>
      <c r="I70" s="175"/>
      <c r="J70" s="176">
        <f>J155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117</v>
      </c>
      <c r="E71" s="175"/>
      <c r="F71" s="175"/>
      <c r="G71" s="175"/>
      <c r="H71" s="175"/>
      <c r="I71" s="175"/>
      <c r="J71" s="176">
        <f>J158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118</v>
      </c>
      <c r="E72" s="175"/>
      <c r="F72" s="175"/>
      <c r="G72" s="175"/>
      <c r="H72" s="175"/>
      <c r="I72" s="175"/>
      <c r="J72" s="176">
        <f>J160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119</v>
      </c>
      <c r="E73" s="175"/>
      <c r="F73" s="175"/>
      <c r="G73" s="175"/>
      <c r="H73" s="175"/>
      <c r="I73" s="175"/>
      <c r="J73" s="176">
        <f>J162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120</v>
      </c>
      <c r="E74" s="175"/>
      <c r="F74" s="175"/>
      <c r="G74" s="175"/>
      <c r="H74" s="175"/>
      <c r="I74" s="175"/>
      <c r="J74" s="176">
        <f>J164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121</v>
      </c>
      <c r="E75" s="175"/>
      <c r="F75" s="175"/>
      <c r="G75" s="175"/>
      <c r="H75" s="175"/>
      <c r="I75" s="175"/>
      <c r="J75" s="176">
        <f>J166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61" t="str">
        <f>E7</f>
        <v>Požární větrání objektu LDN</v>
      </c>
      <c r="F85" s="33"/>
      <c r="G85" s="33"/>
      <c r="H85" s="33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E9</f>
        <v>412.3 - Vzduchotechnika</v>
      </c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Chittussiho 1a</v>
      </c>
      <c r="G89" s="41"/>
      <c r="H89" s="41"/>
      <c r="I89" s="33" t="s">
        <v>24</v>
      </c>
      <c r="J89" s="73" t="str">
        <f>IF(J12="","",J12)</f>
        <v>2. 12. 2020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>SNEO a.s.</v>
      </c>
      <c r="G91" s="41"/>
      <c r="H91" s="41"/>
      <c r="I91" s="33" t="s">
        <v>33</v>
      </c>
      <c r="J91" s="37" t="str">
        <f>E21</f>
        <v>Ing. Andrea Kocová</v>
      </c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31</v>
      </c>
      <c r="D92" s="41"/>
      <c r="E92" s="41"/>
      <c r="F92" s="28" t="str">
        <f>IF(E18="","",E18)</f>
        <v>Vyplň údaj</v>
      </c>
      <c r="G92" s="41"/>
      <c r="H92" s="41"/>
      <c r="I92" s="33" t="s">
        <v>36</v>
      </c>
      <c r="J92" s="37" t="str">
        <f>E24</f>
        <v>Ing. Iva Mědílková</v>
      </c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78"/>
      <c r="B94" s="179"/>
      <c r="C94" s="180" t="s">
        <v>123</v>
      </c>
      <c r="D94" s="181" t="s">
        <v>59</v>
      </c>
      <c r="E94" s="181" t="s">
        <v>55</v>
      </c>
      <c r="F94" s="181" t="s">
        <v>56</v>
      </c>
      <c r="G94" s="181" t="s">
        <v>124</v>
      </c>
      <c r="H94" s="181" t="s">
        <v>125</v>
      </c>
      <c r="I94" s="181" t="s">
        <v>126</v>
      </c>
      <c r="J94" s="182" t="s">
        <v>95</v>
      </c>
      <c r="K94" s="183" t="s">
        <v>127</v>
      </c>
      <c r="L94" s="184"/>
      <c r="M94" s="93" t="s">
        <v>28</v>
      </c>
      <c r="N94" s="94" t="s">
        <v>44</v>
      </c>
      <c r="O94" s="94" t="s">
        <v>128</v>
      </c>
      <c r="P94" s="94" t="s">
        <v>129</v>
      </c>
      <c r="Q94" s="94" t="s">
        <v>130</v>
      </c>
      <c r="R94" s="94" t="s">
        <v>131</v>
      </c>
      <c r="S94" s="94" t="s">
        <v>132</v>
      </c>
      <c r="T94" s="95" t="s">
        <v>133</v>
      </c>
      <c r="U94" s="178"/>
      <c r="V94" s="178"/>
      <c r="W94" s="178"/>
      <c r="X94" s="178"/>
      <c r="Y94" s="178"/>
      <c r="Z94" s="178"/>
      <c r="AA94" s="178"/>
      <c r="AB94" s="178"/>
      <c r="AC94" s="178"/>
      <c r="AD94" s="178"/>
      <c r="AE94" s="178"/>
    </row>
    <row r="95" s="2" customFormat="1" ht="22.8" customHeight="1">
      <c r="A95" s="39"/>
      <c r="B95" s="40"/>
      <c r="C95" s="100" t="s">
        <v>134</v>
      </c>
      <c r="D95" s="41"/>
      <c r="E95" s="41"/>
      <c r="F95" s="41"/>
      <c r="G95" s="41"/>
      <c r="H95" s="41"/>
      <c r="I95" s="41"/>
      <c r="J95" s="185">
        <f>BK95</f>
        <v>0</v>
      </c>
      <c r="K95" s="41"/>
      <c r="L95" s="45"/>
      <c r="M95" s="96"/>
      <c r="N95" s="186"/>
      <c r="O95" s="97"/>
      <c r="P95" s="187">
        <f>P96+P100+P154</f>
        <v>0</v>
      </c>
      <c r="Q95" s="97"/>
      <c r="R95" s="187">
        <f>R96+R100+R154</f>
        <v>1.3036413026</v>
      </c>
      <c r="S95" s="97"/>
      <c r="T95" s="188">
        <f>T96+T100+T154</f>
        <v>0.034599999999999999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73</v>
      </c>
      <c r="AU95" s="18" t="s">
        <v>96</v>
      </c>
      <c r="BK95" s="189">
        <f>BK96+BK100+BK154</f>
        <v>0</v>
      </c>
    </row>
    <row r="96" s="12" customFormat="1" ht="25.92" customHeight="1">
      <c r="A96" s="12"/>
      <c r="B96" s="190"/>
      <c r="C96" s="191"/>
      <c r="D96" s="192" t="s">
        <v>73</v>
      </c>
      <c r="E96" s="193" t="s">
        <v>135</v>
      </c>
      <c r="F96" s="193" t="s">
        <v>136</v>
      </c>
      <c r="G96" s="191"/>
      <c r="H96" s="191"/>
      <c r="I96" s="194"/>
      <c r="J96" s="195">
        <f>BK96</f>
        <v>0</v>
      </c>
      <c r="K96" s="191"/>
      <c r="L96" s="196"/>
      <c r="M96" s="197"/>
      <c r="N96" s="198"/>
      <c r="O96" s="198"/>
      <c r="P96" s="199">
        <f>P97</f>
        <v>0</v>
      </c>
      <c r="Q96" s="198"/>
      <c r="R96" s="199">
        <f>R97</f>
        <v>0.0014564375999999999</v>
      </c>
      <c r="S96" s="198"/>
      <c r="T96" s="200">
        <f>T97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82</v>
      </c>
      <c r="AT96" s="202" t="s">
        <v>73</v>
      </c>
      <c r="AU96" s="202" t="s">
        <v>74</v>
      </c>
      <c r="AY96" s="201" t="s">
        <v>137</v>
      </c>
      <c r="BK96" s="203">
        <f>BK97</f>
        <v>0</v>
      </c>
    </row>
    <row r="97" s="12" customFormat="1" ht="22.8" customHeight="1">
      <c r="A97" s="12"/>
      <c r="B97" s="190"/>
      <c r="C97" s="191"/>
      <c r="D97" s="192" t="s">
        <v>73</v>
      </c>
      <c r="E97" s="204" t="s">
        <v>193</v>
      </c>
      <c r="F97" s="204" t="s">
        <v>348</v>
      </c>
      <c r="G97" s="191"/>
      <c r="H97" s="191"/>
      <c r="I97" s="194"/>
      <c r="J97" s="205">
        <f>BK97</f>
        <v>0</v>
      </c>
      <c r="K97" s="191"/>
      <c r="L97" s="196"/>
      <c r="M97" s="197"/>
      <c r="N97" s="198"/>
      <c r="O97" s="198"/>
      <c r="P97" s="199">
        <f>SUM(P98:P99)</f>
        <v>0</v>
      </c>
      <c r="Q97" s="198"/>
      <c r="R97" s="199">
        <f>SUM(R98:R99)</f>
        <v>0.0014564375999999999</v>
      </c>
      <c r="S97" s="198"/>
      <c r="T97" s="200">
        <f>SUM(T98:T99)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82</v>
      </c>
      <c r="AT97" s="202" t="s">
        <v>73</v>
      </c>
      <c r="AU97" s="202" t="s">
        <v>82</v>
      </c>
      <c r="AY97" s="201" t="s">
        <v>137</v>
      </c>
      <c r="BK97" s="203">
        <f>SUM(BK98:BK99)</f>
        <v>0</v>
      </c>
    </row>
    <row r="98" s="2" customFormat="1" ht="37.8" customHeight="1">
      <c r="A98" s="39"/>
      <c r="B98" s="40"/>
      <c r="C98" s="206" t="s">
        <v>82</v>
      </c>
      <c r="D98" s="206" t="s">
        <v>140</v>
      </c>
      <c r="E98" s="207" t="s">
        <v>379</v>
      </c>
      <c r="F98" s="208" t="s">
        <v>380</v>
      </c>
      <c r="G98" s="209" t="s">
        <v>143</v>
      </c>
      <c r="H98" s="210">
        <v>102</v>
      </c>
      <c r="I98" s="211"/>
      <c r="J98" s="212">
        <f>ROUND(I98*H98,2)</f>
        <v>0</v>
      </c>
      <c r="K98" s="213"/>
      <c r="L98" s="45"/>
      <c r="M98" s="214" t="s">
        <v>28</v>
      </c>
      <c r="N98" s="215" t="s">
        <v>46</v>
      </c>
      <c r="O98" s="85"/>
      <c r="P98" s="216">
        <f>O98*H98</f>
        <v>0</v>
      </c>
      <c r="Q98" s="216">
        <v>1.42788E-05</v>
      </c>
      <c r="R98" s="216">
        <f>Q98*H98</f>
        <v>0.0014564375999999999</v>
      </c>
      <c r="S98" s="216">
        <v>0</v>
      </c>
      <c r="T98" s="217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8" t="s">
        <v>144</v>
      </c>
      <c r="AT98" s="218" t="s">
        <v>140</v>
      </c>
      <c r="AU98" s="218" t="s">
        <v>145</v>
      </c>
      <c r="AY98" s="18" t="s">
        <v>137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8" t="s">
        <v>145</v>
      </c>
      <c r="BK98" s="219">
        <f>ROUND(I98*H98,2)</f>
        <v>0</v>
      </c>
      <c r="BL98" s="18" t="s">
        <v>144</v>
      </c>
      <c r="BM98" s="218" t="s">
        <v>1241</v>
      </c>
    </row>
    <row r="99" s="13" customFormat="1">
      <c r="A99" s="13"/>
      <c r="B99" s="220"/>
      <c r="C99" s="221"/>
      <c r="D99" s="222" t="s">
        <v>147</v>
      </c>
      <c r="E99" s="223" t="s">
        <v>28</v>
      </c>
      <c r="F99" s="224" t="s">
        <v>1242</v>
      </c>
      <c r="G99" s="221"/>
      <c r="H99" s="225">
        <v>102</v>
      </c>
      <c r="I99" s="226"/>
      <c r="J99" s="221"/>
      <c r="K99" s="221"/>
      <c r="L99" s="227"/>
      <c r="M99" s="228"/>
      <c r="N99" s="229"/>
      <c r="O99" s="229"/>
      <c r="P99" s="229"/>
      <c r="Q99" s="229"/>
      <c r="R99" s="229"/>
      <c r="S99" s="229"/>
      <c r="T99" s="23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1" t="s">
        <v>147</v>
      </c>
      <c r="AU99" s="231" t="s">
        <v>145</v>
      </c>
      <c r="AV99" s="13" t="s">
        <v>145</v>
      </c>
      <c r="AW99" s="13" t="s">
        <v>35</v>
      </c>
      <c r="AX99" s="13" t="s">
        <v>74</v>
      </c>
      <c r="AY99" s="231" t="s">
        <v>137</v>
      </c>
    </row>
    <row r="100" s="12" customFormat="1" ht="25.92" customHeight="1">
      <c r="A100" s="12"/>
      <c r="B100" s="190"/>
      <c r="C100" s="191"/>
      <c r="D100" s="192" t="s">
        <v>73</v>
      </c>
      <c r="E100" s="193" t="s">
        <v>509</v>
      </c>
      <c r="F100" s="193" t="s">
        <v>510</v>
      </c>
      <c r="G100" s="191"/>
      <c r="H100" s="191"/>
      <c r="I100" s="194"/>
      <c r="J100" s="195">
        <f>BK100</f>
        <v>0</v>
      </c>
      <c r="K100" s="191"/>
      <c r="L100" s="196"/>
      <c r="M100" s="197"/>
      <c r="N100" s="198"/>
      <c r="O100" s="198"/>
      <c r="P100" s="199">
        <f>P101+P107</f>
        <v>0</v>
      </c>
      <c r="Q100" s="198"/>
      <c r="R100" s="199">
        <f>R101+R107</f>
        <v>1.3021848650000001</v>
      </c>
      <c r="S100" s="198"/>
      <c r="T100" s="200">
        <f>T101+T107</f>
        <v>0.034599999999999999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145</v>
      </c>
      <c r="AT100" s="202" t="s">
        <v>73</v>
      </c>
      <c r="AU100" s="202" t="s">
        <v>74</v>
      </c>
      <c r="AY100" s="201" t="s">
        <v>137</v>
      </c>
      <c r="BK100" s="203">
        <f>BK101+BK107</f>
        <v>0</v>
      </c>
    </row>
    <row r="101" s="12" customFormat="1" ht="22.8" customHeight="1">
      <c r="A101" s="12"/>
      <c r="B101" s="190"/>
      <c r="C101" s="191"/>
      <c r="D101" s="192" t="s">
        <v>73</v>
      </c>
      <c r="E101" s="204" t="s">
        <v>1243</v>
      </c>
      <c r="F101" s="204" t="s">
        <v>1244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SUM(P102:P106)</f>
        <v>0</v>
      </c>
      <c r="Q101" s="198"/>
      <c r="R101" s="199">
        <f>SUM(R102:R106)</f>
        <v>0.042461264999999998</v>
      </c>
      <c r="S101" s="198"/>
      <c r="T101" s="200">
        <f>SUM(T102:T106)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145</v>
      </c>
      <c r="AT101" s="202" t="s">
        <v>73</v>
      </c>
      <c r="AU101" s="202" t="s">
        <v>82</v>
      </c>
      <c r="AY101" s="201" t="s">
        <v>137</v>
      </c>
      <c r="BK101" s="203">
        <f>SUM(BK102:BK106)</f>
        <v>0</v>
      </c>
    </row>
    <row r="102" s="2" customFormat="1" ht="49.05" customHeight="1">
      <c r="A102" s="39"/>
      <c r="B102" s="40"/>
      <c r="C102" s="206" t="s">
        <v>145</v>
      </c>
      <c r="D102" s="206" t="s">
        <v>140</v>
      </c>
      <c r="E102" s="207" t="s">
        <v>1245</v>
      </c>
      <c r="F102" s="208" t="s">
        <v>1246</v>
      </c>
      <c r="G102" s="209" t="s">
        <v>155</v>
      </c>
      <c r="H102" s="210">
        <v>21</v>
      </c>
      <c r="I102" s="211"/>
      <c r="J102" s="212">
        <f>ROUND(I102*H102,2)</f>
        <v>0</v>
      </c>
      <c r="K102" s="213"/>
      <c r="L102" s="45"/>
      <c r="M102" s="214" t="s">
        <v>28</v>
      </c>
      <c r="N102" s="215" t="s">
        <v>46</v>
      </c>
      <c r="O102" s="85"/>
      <c r="P102" s="216">
        <f>O102*H102</f>
        <v>0</v>
      </c>
      <c r="Q102" s="216">
        <v>0.0015119650000000001</v>
      </c>
      <c r="R102" s="216">
        <f>Q102*H102</f>
        <v>0.031751265000000001</v>
      </c>
      <c r="S102" s="216">
        <v>0</v>
      </c>
      <c r="T102" s="217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8" t="s">
        <v>251</v>
      </c>
      <c r="AT102" s="218" t="s">
        <v>140</v>
      </c>
      <c r="AU102" s="218" t="s">
        <v>145</v>
      </c>
      <c r="AY102" s="18" t="s">
        <v>137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8" t="s">
        <v>145</v>
      </c>
      <c r="BK102" s="219">
        <f>ROUND(I102*H102,2)</f>
        <v>0</v>
      </c>
      <c r="BL102" s="18" t="s">
        <v>251</v>
      </c>
      <c r="BM102" s="218" t="s">
        <v>1247</v>
      </c>
    </row>
    <row r="103" s="2" customFormat="1" ht="14.4" customHeight="1">
      <c r="A103" s="39"/>
      <c r="B103" s="40"/>
      <c r="C103" s="242" t="s">
        <v>138</v>
      </c>
      <c r="D103" s="242" t="s">
        <v>265</v>
      </c>
      <c r="E103" s="243" t="s">
        <v>1248</v>
      </c>
      <c r="F103" s="244" t="s">
        <v>1249</v>
      </c>
      <c r="G103" s="245" t="s">
        <v>155</v>
      </c>
      <c r="H103" s="246">
        <v>21.420000000000002</v>
      </c>
      <c r="I103" s="247"/>
      <c r="J103" s="248">
        <f>ROUND(I103*H103,2)</f>
        <v>0</v>
      </c>
      <c r="K103" s="249"/>
      <c r="L103" s="250"/>
      <c r="M103" s="251" t="s">
        <v>28</v>
      </c>
      <c r="N103" s="252" t="s">
        <v>46</v>
      </c>
      <c r="O103" s="85"/>
      <c r="P103" s="216">
        <f>O103*H103</f>
        <v>0</v>
      </c>
      <c r="Q103" s="216">
        <v>0.00050000000000000001</v>
      </c>
      <c r="R103" s="216">
        <f>Q103*H103</f>
        <v>0.010710000000000001</v>
      </c>
      <c r="S103" s="216">
        <v>0</v>
      </c>
      <c r="T103" s="217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8" t="s">
        <v>340</v>
      </c>
      <c r="AT103" s="218" t="s">
        <v>265</v>
      </c>
      <c r="AU103" s="218" t="s">
        <v>145</v>
      </c>
      <c r="AY103" s="18" t="s">
        <v>137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8" t="s">
        <v>145</v>
      </c>
      <c r="BK103" s="219">
        <f>ROUND(I103*H103,2)</f>
        <v>0</v>
      </c>
      <c r="BL103" s="18" t="s">
        <v>251</v>
      </c>
      <c r="BM103" s="218" t="s">
        <v>1250</v>
      </c>
    </row>
    <row r="104" s="2" customFormat="1">
      <c r="A104" s="39"/>
      <c r="B104" s="40"/>
      <c r="C104" s="41"/>
      <c r="D104" s="222" t="s">
        <v>354</v>
      </c>
      <c r="E104" s="41"/>
      <c r="F104" s="253" t="s">
        <v>1251</v>
      </c>
      <c r="G104" s="41"/>
      <c r="H104" s="41"/>
      <c r="I104" s="254"/>
      <c r="J104" s="41"/>
      <c r="K104" s="41"/>
      <c r="L104" s="45"/>
      <c r="M104" s="255"/>
      <c r="N104" s="256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354</v>
      </c>
      <c r="AU104" s="18" t="s">
        <v>145</v>
      </c>
    </row>
    <row r="105" s="13" customFormat="1">
      <c r="A105" s="13"/>
      <c r="B105" s="220"/>
      <c r="C105" s="221"/>
      <c r="D105" s="222" t="s">
        <v>147</v>
      </c>
      <c r="E105" s="221"/>
      <c r="F105" s="224" t="s">
        <v>1252</v>
      </c>
      <c r="G105" s="221"/>
      <c r="H105" s="225">
        <v>21.420000000000002</v>
      </c>
      <c r="I105" s="226"/>
      <c r="J105" s="221"/>
      <c r="K105" s="221"/>
      <c r="L105" s="227"/>
      <c r="M105" s="228"/>
      <c r="N105" s="229"/>
      <c r="O105" s="229"/>
      <c r="P105" s="229"/>
      <c r="Q105" s="229"/>
      <c r="R105" s="229"/>
      <c r="S105" s="229"/>
      <c r="T105" s="23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1" t="s">
        <v>147</v>
      </c>
      <c r="AU105" s="231" t="s">
        <v>145</v>
      </c>
      <c r="AV105" s="13" t="s">
        <v>145</v>
      </c>
      <c r="AW105" s="13" t="s">
        <v>4</v>
      </c>
      <c r="AX105" s="13" t="s">
        <v>82</v>
      </c>
      <c r="AY105" s="231" t="s">
        <v>137</v>
      </c>
    </row>
    <row r="106" s="2" customFormat="1" ht="49.05" customHeight="1">
      <c r="A106" s="39"/>
      <c r="B106" s="40"/>
      <c r="C106" s="206" t="s">
        <v>144</v>
      </c>
      <c r="D106" s="206" t="s">
        <v>140</v>
      </c>
      <c r="E106" s="207" t="s">
        <v>1253</v>
      </c>
      <c r="F106" s="208" t="s">
        <v>1254</v>
      </c>
      <c r="G106" s="209" t="s">
        <v>200</v>
      </c>
      <c r="H106" s="210">
        <v>0.042000000000000003</v>
      </c>
      <c r="I106" s="211"/>
      <c r="J106" s="212">
        <f>ROUND(I106*H106,2)</f>
        <v>0</v>
      </c>
      <c r="K106" s="213"/>
      <c r="L106" s="45"/>
      <c r="M106" s="214" t="s">
        <v>28</v>
      </c>
      <c r="N106" s="215" t="s">
        <v>46</v>
      </c>
      <c r="O106" s="85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8" t="s">
        <v>251</v>
      </c>
      <c r="AT106" s="218" t="s">
        <v>140</v>
      </c>
      <c r="AU106" s="218" t="s">
        <v>145</v>
      </c>
      <c r="AY106" s="18" t="s">
        <v>137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8" t="s">
        <v>145</v>
      </c>
      <c r="BK106" s="219">
        <f>ROUND(I106*H106,2)</f>
        <v>0</v>
      </c>
      <c r="BL106" s="18" t="s">
        <v>251</v>
      </c>
      <c r="BM106" s="218" t="s">
        <v>1255</v>
      </c>
    </row>
    <row r="107" s="12" customFormat="1" ht="22.8" customHeight="1">
      <c r="A107" s="12"/>
      <c r="B107" s="190"/>
      <c r="C107" s="191"/>
      <c r="D107" s="192" t="s">
        <v>73</v>
      </c>
      <c r="E107" s="204" t="s">
        <v>1256</v>
      </c>
      <c r="F107" s="204" t="s">
        <v>88</v>
      </c>
      <c r="G107" s="191"/>
      <c r="H107" s="191"/>
      <c r="I107" s="194"/>
      <c r="J107" s="205">
        <f>BK107</f>
        <v>0</v>
      </c>
      <c r="K107" s="191"/>
      <c r="L107" s="196"/>
      <c r="M107" s="197"/>
      <c r="N107" s="198"/>
      <c r="O107" s="198"/>
      <c r="P107" s="199">
        <f>P108+SUM(P109:P115)+P122+P139</f>
        <v>0</v>
      </c>
      <c r="Q107" s="198"/>
      <c r="R107" s="199">
        <f>R108+SUM(R109:R115)+R122+R139</f>
        <v>1.2597236000000001</v>
      </c>
      <c r="S107" s="198"/>
      <c r="T107" s="200">
        <f>T108+SUM(T109:T115)+T122+T139</f>
        <v>0.034599999999999999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1" t="s">
        <v>145</v>
      </c>
      <c r="AT107" s="202" t="s">
        <v>73</v>
      </c>
      <c r="AU107" s="202" t="s">
        <v>82</v>
      </c>
      <c r="AY107" s="201" t="s">
        <v>137</v>
      </c>
      <c r="BK107" s="203">
        <f>BK108+SUM(BK109:BK115)+BK122+BK139</f>
        <v>0</v>
      </c>
    </row>
    <row r="108" s="2" customFormat="1" ht="24.15" customHeight="1">
      <c r="A108" s="39"/>
      <c r="B108" s="40"/>
      <c r="C108" s="206" t="s">
        <v>169</v>
      </c>
      <c r="D108" s="206" t="s">
        <v>140</v>
      </c>
      <c r="E108" s="207" t="s">
        <v>1257</v>
      </c>
      <c r="F108" s="208" t="s">
        <v>1258</v>
      </c>
      <c r="G108" s="209" t="s">
        <v>143</v>
      </c>
      <c r="H108" s="210">
        <v>12</v>
      </c>
      <c r="I108" s="211"/>
      <c r="J108" s="212">
        <f>ROUND(I108*H108,2)</f>
        <v>0</v>
      </c>
      <c r="K108" s="213"/>
      <c r="L108" s="45"/>
      <c r="M108" s="214" t="s">
        <v>28</v>
      </c>
      <c r="N108" s="215" t="s">
        <v>46</v>
      </c>
      <c r="O108" s="85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8" t="s">
        <v>251</v>
      </c>
      <c r="AT108" s="218" t="s">
        <v>140</v>
      </c>
      <c r="AU108" s="218" t="s">
        <v>145</v>
      </c>
      <c r="AY108" s="18" t="s">
        <v>137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8" t="s">
        <v>145</v>
      </c>
      <c r="BK108" s="219">
        <f>ROUND(I108*H108,2)</f>
        <v>0</v>
      </c>
      <c r="BL108" s="18" t="s">
        <v>251</v>
      </c>
      <c r="BM108" s="218" t="s">
        <v>1259</v>
      </c>
    </row>
    <row r="109" s="2" customFormat="1" ht="24.15" customHeight="1">
      <c r="A109" s="39"/>
      <c r="B109" s="40"/>
      <c r="C109" s="206" t="s">
        <v>177</v>
      </c>
      <c r="D109" s="206" t="s">
        <v>140</v>
      </c>
      <c r="E109" s="207" t="s">
        <v>1260</v>
      </c>
      <c r="F109" s="208" t="s">
        <v>1261</v>
      </c>
      <c r="G109" s="209" t="s">
        <v>143</v>
      </c>
      <c r="H109" s="210">
        <v>6</v>
      </c>
      <c r="I109" s="211"/>
      <c r="J109" s="212">
        <f>ROUND(I109*H109,2)</f>
        <v>0</v>
      </c>
      <c r="K109" s="213"/>
      <c r="L109" s="45"/>
      <c r="M109" s="214" t="s">
        <v>28</v>
      </c>
      <c r="N109" s="215" t="s">
        <v>46</v>
      </c>
      <c r="O109" s="85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8" t="s">
        <v>251</v>
      </c>
      <c r="AT109" s="218" t="s">
        <v>140</v>
      </c>
      <c r="AU109" s="218" t="s">
        <v>145</v>
      </c>
      <c r="AY109" s="18" t="s">
        <v>137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8" t="s">
        <v>145</v>
      </c>
      <c r="BK109" s="219">
        <f>ROUND(I109*H109,2)</f>
        <v>0</v>
      </c>
      <c r="BL109" s="18" t="s">
        <v>251</v>
      </c>
      <c r="BM109" s="218" t="s">
        <v>1262</v>
      </c>
    </row>
    <row r="110" s="2" customFormat="1" ht="14.4" customHeight="1">
      <c r="A110" s="39"/>
      <c r="B110" s="40"/>
      <c r="C110" s="242" t="s">
        <v>182</v>
      </c>
      <c r="D110" s="242" t="s">
        <v>265</v>
      </c>
      <c r="E110" s="243" t="s">
        <v>1263</v>
      </c>
      <c r="F110" s="244" t="s">
        <v>1264</v>
      </c>
      <c r="G110" s="245" t="s">
        <v>143</v>
      </c>
      <c r="H110" s="246">
        <v>6</v>
      </c>
      <c r="I110" s="247"/>
      <c r="J110" s="248">
        <f>ROUND(I110*H110,2)</f>
        <v>0</v>
      </c>
      <c r="K110" s="249"/>
      <c r="L110" s="250"/>
      <c r="M110" s="251" t="s">
        <v>28</v>
      </c>
      <c r="N110" s="252" t="s">
        <v>46</v>
      </c>
      <c r="O110" s="85"/>
      <c r="P110" s="216">
        <f>O110*H110</f>
        <v>0</v>
      </c>
      <c r="Q110" s="216">
        <v>0.00012</v>
      </c>
      <c r="R110" s="216">
        <f>Q110*H110</f>
        <v>0.00072000000000000005</v>
      </c>
      <c r="S110" s="216">
        <v>0</v>
      </c>
      <c r="T110" s="217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8" t="s">
        <v>340</v>
      </c>
      <c r="AT110" s="218" t="s">
        <v>265</v>
      </c>
      <c r="AU110" s="218" t="s">
        <v>145</v>
      </c>
      <c r="AY110" s="18" t="s">
        <v>137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8" t="s">
        <v>145</v>
      </c>
      <c r="BK110" s="219">
        <f>ROUND(I110*H110,2)</f>
        <v>0</v>
      </c>
      <c r="BL110" s="18" t="s">
        <v>251</v>
      </c>
      <c r="BM110" s="218" t="s">
        <v>1265</v>
      </c>
    </row>
    <row r="111" s="2" customFormat="1" ht="37.8" customHeight="1">
      <c r="A111" s="39"/>
      <c r="B111" s="40"/>
      <c r="C111" s="206" t="s">
        <v>188</v>
      </c>
      <c r="D111" s="206" t="s">
        <v>140</v>
      </c>
      <c r="E111" s="207" t="s">
        <v>1266</v>
      </c>
      <c r="F111" s="208" t="s">
        <v>1267</v>
      </c>
      <c r="G111" s="209" t="s">
        <v>143</v>
      </c>
      <c r="H111" s="210">
        <v>2</v>
      </c>
      <c r="I111" s="211"/>
      <c r="J111" s="212">
        <f>ROUND(I111*H111,2)</f>
        <v>0</v>
      </c>
      <c r="K111" s="213"/>
      <c r="L111" s="45"/>
      <c r="M111" s="214" t="s">
        <v>28</v>
      </c>
      <c r="N111" s="215" t="s">
        <v>46</v>
      </c>
      <c r="O111" s="85"/>
      <c r="P111" s="216">
        <f>O111*H111</f>
        <v>0</v>
      </c>
      <c r="Q111" s="216">
        <v>0</v>
      </c>
      <c r="R111" s="216">
        <f>Q111*H111</f>
        <v>0</v>
      </c>
      <c r="S111" s="216">
        <v>0.017299999999999999</v>
      </c>
      <c r="T111" s="217">
        <f>S111*H111</f>
        <v>0.034599999999999999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8" t="s">
        <v>251</v>
      </c>
      <c r="AT111" s="218" t="s">
        <v>140</v>
      </c>
      <c r="AU111" s="218" t="s">
        <v>145</v>
      </c>
      <c r="AY111" s="18" t="s">
        <v>137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8" t="s">
        <v>145</v>
      </c>
      <c r="BK111" s="219">
        <f>ROUND(I111*H111,2)</f>
        <v>0</v>
      </c>
      <c r="BL111" s="18" t="s">
        <v>251</v>
      </c>
      <c r="BM111" s="218" t="s">
        <v>1268</v>
      </c>
    </row>
    <row r="112" s="2" customFormat="1" ht="37.8" customHeight="1">
      <c r="A112" s="39"/>
      <c r="B112" s="40"/>
      <c r="C112" s="206" t="s">
        <v>193</v>
      </c>
      <c r="D112" s="206" t="s">
        <v>140</v>
      </c>
      <c r="E112" s="207" t="s">
        <v>1269</v>
      </c>
      <c r="F112" s="208" t="s">
        <v>1270</v>
      </c>
      <c r="G112" s="209" t="s">
        <v>172</v>
      </c>
      <c r="H112" s="210">
        <v>10</v>
      </c>
      <c r="I112" s="211"/>
      <c r="J112" s="212">
        <f>ROUND(I112*H112,2)</f>
        <v>0</v>
      </c>
      <c r="K112" s="213"/>
      <c r="L112" s="45"/>
      <c r="M112" s="214" t="s">
        <v>28</v>
      </c>
      <c r="N112" s="215" t="s">
        <v>46</v>
      </c>
      <c r="O112" s="85"/>
      <c r="P112" s="216">
        <f>O112*H112</f>
        <v>0</v>
      </c>
      <c r="Q112" s="216">
        <v>0.0013362000000000001</v>
      </c>
      <c r="R112" s="216">
        <f>Q112*H112</f>
        <v>0.013362000000000001</v>
      </c>
      <c r="S112" s="216">
        <v>0</v>
      </c>
      <c r="T112" s="217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8" t="s">
        <v>251</v>
      </c>
      <c r="AT112" s="218" t="s">
        <v>140</v>
      </c>
      <c r="AU112" s="218" t="s">
        <v>145</v>
      </c>
      <c r="AY112" s="18" t="s">
        <v>137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8" t="s">
        <v>145</v>
      </c>
      <c r="BK112" s="219">
        <f>ROUND(I112*H112,2)</f>
        <v>0</v>
      </c>
      <c r="BL112" s="18" t="s">
        <v>251</v>
      </c>
      <c r="BM112" s="218" t="s">
        <v>1271</v>
      </c>
    </row>
    <row r="113" s="2" customFormat="1" ht="37.8" customHeight="1">
      <c r="A113" s="39"/>
      <c r="B113" s="40"/>
      <c r="C113" s="206" t="s">
        <v>197</v>
      </c>
      <c r="D113" s="206" t="s">
        <v>140</v>
      </c>
      <c r="E113" s="207" t="s">
        <v>1272</v>
      </c>
      <c r="F113" s="208" t="s">
        <v>1273</v>
      </c>
      <c r="G113" s="209" t="s">
        <v>172</v>
      </c>
      <c r="H113" s="210">
        <v>12</v>
      </c>
      <c r="I113" s="211"/>
      <c r="J113" s="212">
        <f>ROUND(I113*H113,2)</f>
        <v>0</v>
      </c>
      <c r="K113" s="213"/>
      <c r="L113" s="45"/>
      <c r="M113" s="214" t="s">
        <v>28</v>
      </c>
      <c r="N113" s="215" t="s">
        <v>46</v>
      </c>
      <c r="O113" s="85"/>
      <c r="P113" s="216">
        <f>O113*H113</f>
        <v>0</v>
      </c>
      <c r="Q113" s="216">
        <v>0.0015554</v>
      </c>
      <c r="R113" s="216">
        <f>Q113*H113</f>
        <v>0.018664799999999999</v>
      </c>
      <c r="S113" s="216">
        <v>0</v>
      </c>
      <c r="T113" s="21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8" t="s">
        <v>251</v>
      </c>
      <c r="AT113" s="218" t="s">
        <v>140</v>
      </c>
      <c r="AU113" s="218" t="s">
        <v>145</v>
      </c>
      <c r="AY113" s="18" t="s">
        <v>137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8" t="s">
        <v>145</v>
      </c>
      <c r="BK113" s="219">
        <f>ROUND(I113*H113,2)</f>
        <v>0</v>
      </c>
      <c r="BL113" s="18" t="s">
        <v>251</v>
      </c>
      <c r="BM113" s="218" t="s">
        <v>1274</v>
      </c>
    </row>
    <row r="114" s="2" customFormat="1" ht="37.8" customHeight="1">
      <c r="A114" s="39"/>
      <c r="B114" s="40"/>
      <c r="C114" s="206" t="s">
        <v>204</v>
      </c>
      <c r="D114" s="206" t="s">
        <v>140</v>
      </c>
      <c r="E114" s="207" t="s">
        <v>1275</v>
      </c>
      <c r="F114" s="208" t="s">
        <v>1276</v>
      </c>
      <c r="G114" s="209" t="s">
        <v>172</v>
      </c>
      <c r="H114" s="210">
        <v>8</v>
      </c>
      <c r="I114" s="211"/>
      <c r="J114" s="212">
        <f>ROUND(I114*H114,2)</f>
        <v>0</v>
      </c>
      <c r="K114" s="213"/>
      <c r="L114" s="45"/>
      <c r="M114" s="214" t="s">
        <v>28</v>
      </c>
      <c r="N114" s="215" t="s">
        <v>46</v>
      </c>
      <c r="O114" s="85"/>
      <c r="P114" s="216">
        <f>O114*H114</f>
        <v>0</v>
      </c>
      <c r="Q114" s="216">
        <v>0.0024321999999999998</v>
      </c>
      <c r="R114" s="216">
        <f>Q114*H114</f>
        <v>0.019457599999999999</v>
      </c>
      <c r="S114" s="216">
        <v>0</v>
      </c>
      <c r="T114" s="217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8" t="s">
        <v>251</v>
      </c>
      <c r="AT114" s="218" t="s">
        <v>140</v>
      </c>
      <c r="AU114" s="218" t="s">
        <v>145</v>
      </c>
      <c r="AY114" s="18" t="s">
        <v>137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8" t="s">
        <v>145</v>
      </c>
      <c r="BK114" s="219">
        <f>ROUND(I114*H114,2)</f>
        <v>0</v>
      </c>
      <c r="BL114" s="18" t="s">
        <v>251</v>
      </c>
      <c r="BM114" s="218" t="s">
        <v>1277</v>
      </c>
    </row>
    <row r="115" s="12" customFormat="1" ht="20.88" customHeight="1">
      <c r="A115" s="12"/>
      <c r="B115" s="190"/>
      <c r="C115" s="191"/>
      <c r="D115" s="192" t="s">
        <v>73</v>
      </c>
      <c r="E115" s="204" t="s">
        <v>1278</v>
      </c>
      <c r="F115" s="204" t="s">
        <v>1279</v>
      </c>
      <c r="G115" s="191"/>
      <c r="H115" s="191"/>
      <c r="I115" s="194"/>
      <c r="J115" s="205">
        <f>BK115</f>
        <v>0</v>
      </c>
      <c r="K115" s="191"/>
      <c r="L115" s="196"/>
      <c r="M115" s="197"/>
      <c r="N115" s="198"/>
      <c r="O115" s="198"/>
      <c r="P115" s="199">
        <f>SUM(P116:P121)</f>
        <v>0</v>
      </c>
      <c r="Q115" s="198"/>
      <c r="R115" s="199">
        <f>SUM(R116:R121)</f>
        <v>0.35499999999999998</v>
      </c>
      <c r="S115" s="198"/>
      <c r="T115" s="200">
        <f>SUM(T116:T121)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1" t="s">
        <v>82</v>
      </c>
      <c r="AT115" s="202" t="s">
        <v>73</v>
      </c>
      <c r="AU115" s="202" t="s">
        <v>145</v>
      </c>
      <c r="AY115" s="201" t="s">
        <v>137</v>
      </c>
      <c r="BK115" s="203">
        <f>SUM(BK116:BK121)</f>
        <v>0</v>
      </c>
    </row>
    <row r="116" s="2" customFormat="1" ht="14.4" customHeight="1">
      <c r="A116" s="39"/>
      <c r="B116" s="40"/>
      <c r="C116" s="242" t="s">
        <v>218</v>
      </c>
      <c r="D116" s="242" t="s">
        <v>265</v>
      </c>
      <c r="E116" s="243" t="s">
        <v>1280</v>
      </c>
      <c r="F116" s="244" t="s">
        <v>1281</v>
      </c>
      <c r="G116" s="245" t="s">
        <v>1282</v>
      </c>
      <c r="H116" s="246">
        <v>1</v>
      </c>
      <c r="I116" s="247"/>
      <c r="J116" s="248">
        <f>ROUND(I116*H116,2)</f>
        <v>0</v>
      </c>
      <c r="K116" s="249"/>
      <c r="L116" s="250"/>
      <c r="M116" s="251" t="s">
        <v>28</v>
      </c>
      <c r="N116" s="252" t="s">
        <v>46</v>
      </c>
      <c r="O116" s="85"/>
      <c r="P116" s="216">
        <f>O116*H116</f>
        <v>0</v>
      </c>
      <c r="Q116" s="216">
        <v>0.059999999999999998</v>
      </c>
      <c r="R116" s="216">
        <f>Q116*H116</f>
        <v>0.059999999999999998</v>
      </c>
      <c r="S116" s="216">
        <v>0</v>
      </c>
      <c r="T116" s="217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8" t="s">
        <v>340</v>
      </c>
      <c r="AT116" s="218" t="s">
        <v>265</v>
      </c>
      <c r="AU116" s="218" t="s">
        <v>138</v>
      </c>
      <c r="AY116" s="18" t="s">
        <v>137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8" t="s">
        <v>145</v>
      </c>
      <c r="BK116" s="219">
        <f>ROUND(I116*H116,2)</f>
        <v>0</v>
      </c>
      <c r="BL116" s="18" t="s">
        <v>251</v>
      </c>
      <c r="BM116" s="218" t="s">
        <v>1283</v>
      </c>
    </row>
    <row r="117" s="2" customFormat="1" ht="37.8" customHeight="1">
      <c r="A117" s="39"/>
      <c r="B117" s="40"/>
      <c r="C117" s="206" t="s">
        <v>224</v>
      </c>
      <c r="D117" s="206" t="s">
        <v>140</v>
      </c>
      <c r="E117" s="207" t="s">
        <v>1284</v>
      </c>
      <c r="F117" s="208" t="s">
        <v>1285</v>
      </c>
      <c r="G117" s="209" t="s">
        <v>1282</v>
      </c>
      <c r="H117" s="210">
        <v>1</v>
      </c>
      <c r="I117" s="211"/>
      <c r="J117" s="212">
        <f>ROUND(I117*H117,2)</f>
        <v>0</v>
      </c>
      <c r="K117" s="213"/>
      <c r="L117" s="45"/>
      <c r="M117" s="214" t="s">
        <v>28</v>
      </c>
      <c r="N117" s="215" t="s">
        <v>46</v>
      </c>
      <c r="O117" s="85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8" t="s">
        <v>251</v>
      </c>
      <c r="AT117" s="218" t="s">
        <v>140</v>
      </c>
      <c r="AU117" s="218" t="s">
        <v>138</v>
      </c>
      <c r="AY117" s="18" t="s">
        <v>137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8" t="s">
        <v>145</v>
      </c>
      <c r="BK117" s="219">
        <f>ROUND(I117*H117,2)</f>
        <v>0</v>
      </c>
      <c r="BL117" s="18" t="s">
        <v>251</v>
      </c>
      <c r="BM117" s="218" t="s">
        <v>1286</v>
      </c>
    </row>
    <row r="118" s="2" customFormat="1" ht="14.4" customHeight="1">
      <c r="A118" s="39"/>
      <c r="B118" s="40"/>
      <c r="C118" s="242" t="s">
        <v>235</v>
      </c>
      <c r="D118" s="242" t="s">
        <v>265</v>
      </c>
      <c r="E118" s="243" t="s">
        <v>1287</v>
      </c>
      <c r="F118" s="244" t="s">
        <v>1281</v>
      </c>
      <c r="G118" s="245" t="s">
        <v>1282</v>
      </c>
      <c r="H118" s="246">
        <v>1</v>
      </c>
      <c r="I118" s="247"/>
      <c r="J118" s="248">
        <f>ROUND(I118*H118,2)</f>
        <v>0</v>
      </c>
      <c r="K118" s="249"/>
      <c r="L118" s="250"/>
      <c r="M118" s="251" t="s">
        <v>28</v>
      </c>
      <c r="N118" s="252" t="s">
        <v>46</v>
      </c>
      <c r="O118" s="85"/>
      <c r="P118" s="216">
        <f>O118*H118</f>
        <v>0</v>
      </c>
      <c r="Q118" s="216">
        <v>0.11</v>
      </c>
      <c r="R118" s="216">
        <f>Q118*H118</f>
        <v>0.11</v>
      </c>
      <c r="S118" s="216">
        <v>0</v>
      </c>
      <c r="T118" s="217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8" t="s">
        <v>340</v>
      </c>
      <c r="AT118" s="218" t="s">
        <v>265</v>
      </c>
      <c r="AU118" s="218" t="s">
        <v>138</v>
      </c>
      <c r="AY118" s="18" t="s">
        <v>137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8" t="s">
        <v>145</v>
      </c>
      <c r="BK118" s="219">
        <f>ROUND(I118*H118,2)</f>
        <v>0</v>
      </c>
      <c r="BL118" s="18" t="s">
        <v>251</v>
      </c>
      <c r="BM118" s="218" t="s">
        <v>1288</v>
      </c>
    </row>
    <row r="119" s="2" customFormat="1" ht="37.8" customHeight="1">
      <c r="A119" s="39"/>
      <c r="B119" s="40"/>
      <c r="C119" s="206" t="s">
        <v>8</v>
      </c>
      <c r="D119" s="206" t="s">
        <v>140</v>
      </c>
      <c r="E119" s="207" t="s">
        <v>1289</v>
      </c>
      <c r="F119" s="208" t="s">
        <v>1290</v>
      </c>
      <c r="G119" s="209" t="s">
        <v>1282</v>
      </c>
      <c r="H119" s="210">
        <v>1</v>
      </c>
      <c r="I119" s="211"/>
      <c r="J119" s="212">
        <f>ROUND(I119*H119,2)</f>
        <v>0</v>
      </c>
      <c r="K119" s="213"/>
      <c r="L119" s="45"/>
      <c r="M119" s="214" t="s">
        <v>28</v>
      </c>
      <c r="N119" s="215" t="s">
        <v>46</v>
      </c>
      <c r="O119" s="85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8" t="s">
        <v>251</v>
      </c>
      <c r="AT119" s="218" t="s">
        <v>140</v>
      </c>
      <c r="AU119" s="218" t="s">
        <v>138</v>
      </c>
      <c r="AY119" s="18" t="s">
        <v>137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8" t="s">
        <v>145</v>
      </c>
      <c r="BK119" s="219">
        <f>ROUND(I119*H119,2)</f>
        <v>0</v>
      </c>
      <c r="BL119" s="18" t="s">
        <v>251</v>
      </c>
      <c r="BM119" s="218" t="s">
        <v>1291</v>
      </c>
    </row>
    <row r="120" s="2" customFormat="1" ht="14.4" customHeight="1">
      <c r="A120" s="39"/>
      <c r="B120" s="40"/>
      <c r="C120" s="242" t="s">
        <v>251</v>
      </c>
      <c r="D120" s="242" t="s">
        <v>265</v>
      </c>
      <c r="E120" s="243" t="s">
        <v>1292</v>
      </c>
      <c r="F120" s="244" t="s">
        <v>1293</v>
      </c>
      <c r="G120" s="245" t="s">
        <v>1282</v>
      </c>
      <c r="H120" s="246">
        <v>1</v>
      </c>
      <c r="I120" s="247"/>
      <c r="J120" s="248">
        <f>ROUND(I120*H120,2)</f>
        <v>0</v>
      </c>
      <c r="K120" s="249"/>
      <c r="L120" s="250"/>
      <c r="M120" s="251" t="s">
        <v>28</v>
      </c>
      <c r="N120" s="252" t="s">
        <v>46</v>
      </c>
      <c r="O120" s="85"/>
      <c r="P120" s="216">
        <f>O120*H120</f>
        <v>0</v>
      </c>
      <c r="Q120" s="216">
        <v>0.185</v>
      </c>
      <c r="R120" s="216">
        <f>Q120*H120</f>
        <v>0.185</v>
      </c>
      <c r="S120" s="216">
        <v>0</v>
      </c>
      <c r="T120" s="217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8" t="s">
        <v>340</v>
      </c>
      <c r="AT120" s="218" t="s">
        <v>265</v>
      </c>
      <c r="AU120" s="218" t="s">
        <v>138</v>
      </c>
      <c r="AY120" s="18" t="s">
        <v>137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8" t="s">
        <v>145</v>
      </c>
      <c r="BK120" s="219">
        <f>ROUND(I120*H120,2)</f>
        <v>0</v>
      </c>
      <c r="BL120" s="18" t="s">
        <v>251</v>
      </c>
      <c r="BM120" s="218" t="s">
        <v>1294</v>
      </c>
    </row>
    <row r="121" s="2" customFormat="1" ht="37.8" customHeight="1">
      <c r="A121" s="39"/>
      <c r="B121" s="40"/>
      <c r="C121" s="206" t="s">
        <v>258</v>
      </c>
      <c r="D121" s="206" t="s">
        <v>140</v>
      </c>
      <c r="E121" s="207" t="s">
        <v>1295</v>
      </c>
      <c r="F121" s="208" t="s">
        <v>1296</v>
      </c>
      <c r="G121" s="209" t="s">
        <v>1282</v>
      </c>
      <c r="H121" s="210">
        <v>1</v>
      </c>
      <c r="I121" s="211"/>
      <c r="J121" s="212">
        <f>ROUND(I121*H121,2)</f>
        <v>0</v>
      </c>
      <c r="K121" s="213"/>
      <c r="L121" s="45"/>
      <c r="M121" s="214" t="s">
        <v>28</v>
      </c>
      <c r="N121" s="215" t="s">
        <v>46</v>
      </c>
      <c r="O121" s="85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8" t="s">
        <v>251</v>
      </c>
      <c r="AT121" s="218" t="s">
        <v>140</v>
      </c>
      <c r="AU121" s="218" t="s">
        <v>138</v>
      </c>
      <c r="AY121" s="18" t="s">
        <v>137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8" t="s">
        <v>145</v>
      </c>
      <c r="BK121" s="219">
        <f>ROUND(I121*H121,2)</f>
        <v>0</v>
      </c>
      <c r="BL121" s="18" t="s">
        <v>251</v>
      </c>
      <c r="BM121" s="218" t="s">
        <v>1297</v>
      </c>
    </row>
    <row r="122" s="12" customFormat="1" ht="20.88" customHeight="1">
      <c r="A122" s="12"/>
      <c r="B122" s="190"/>
      <c r="C122" s="191"/>
      <c r="D122" s="192" t="s">
        <v>73</v>
      </c>
      <c r="E122" s="204" t="s">
        <v>1298</v>
      </c>
      <c r="F122" s="204" t="s">
        <v>1299</v>
      </c>
      <c r="G122" s="191"/>
      <c r="H122" s="191"/>
      <c r="I122" s="194"/>
      <c r="J122" s="205">
        <f>BK122</f>
        <v>0</v>
      </c>
      <c r="K122" s="191"/>
      <c r="L122" s="196"/>
      <c r="M122" s="197"/>
      <c r="N122" s="198"/>
      <c r="O122" s="198"/>
      <c r="P122" s="199">
        <f>SUM(P123:P138)</f>
        <v>0</v>
      </c>
      <c r="Q122" s="198"/>
      <c r="R122" s="199">
        <f>SUM(R123:R138)</f>
        <v>0.27360000000000001</v>
      </c>
      <c r="S122" s="198"/>
      <c r="T122" s="200">
        <f>SUM(T123:T138)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1" t="s">
        <v>82</v>
      </c>
      <c r="AT122" s="202" t="s">
        <v>73</v>
      </c>
      <c r="AU122" s="202" t="s">
        <v>145</v>
      </c>
      <c r="AY122" s="201" t="s">
        <v>137</v>
      </c>
      <c r="BK122" s="203">
        <f>SUM(BK123:BK138)</f>
        <v>0</v>
      </c>
    </row>
    <row r="123" s="2" customFormat="1" ht="14.4" customHeight="1">
      <c r="A123" s="39"/>
      <c r="B123" s="40"/>
      <c r="C123" s="242" t="s">
        <v>264</v>
      </c>
      <c r="D123" s="242" t="s">
        <v>265</v>
      </c>
      <c r="E123" s="243" t="s">
        <v>1300</v>
      </c>
      <c r="F123" s="244" t="s">
        <v>1301</v>
      </c>
      <c r="G123" s="245" t="s">
        <v>1282</v>
      </c>
      <c r="H123" s="246">
        <v>2</v>
      </c>
      <c r="I123" s="247"/>
      <c r="J123" s="248">
        <f>ROUND(I123*H123,2)</f>
        <v>0</v>
      </c>
      <c r="K123" s="249"/>
      <c r="L123" s="250"/>
      <c r="M123" s="251" t="s">
        <v>28</v>
      </c>
      <c r="N123" s="252" t="s">
        <v>46</v>
      </c>
      <c r="O123" s="85"/>
      <c r="P123" s="216">
        <f>O123*H123</f>
        <v>0</v>
      </c>
      <c r="Q123" s="216">
        <v>0.0097000000000000003</v>
      </c>
      <c r="R123" s="216">
        <f>Q123*H123</f>
        <v>0.019400000000000001</v>
      </c>
      <c r="S123" s="216">
        <v>0</v>
      </c>
      <c r="T123" s="21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8" t="s">
        <v>340</v>
      </c>
      <c r="AT123" s="218" t="s">
        <v>265</v>
      </c>
      <c r="AU123" s="218" t="s">
        <v>138</v>
      </c>
      <c r="AY123" s="18" t="s">
        <v>137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8" t="s">
        <v>145</v>
      </c>
      <c r="BK123" s="219">
        <f>ROUND(I123*H123,2)</f>
        <v>0</v>
      </c>
      <c r="BL123" s="18" t="s">
        <v>251</v>
      </c>
      <c r="BM123" s="218" t="s">
        <v>1302</v>
      </c>
    </row>
    <row r="124" s="2" customFormat="1" ht="24.15" customHeight="1">
      <c r="A124" s="39"/>
      <c r="B124" s="40"/>
      <c r="C124" s="206" t="s">
        <v>270</v>
      </c>
      <c r="D124" s="206" t="s">
        <v>140</v>
      </c>
      <c r="E124" s="207" t="s">
        <v>1303</v>
      </c>
      <c r="F124" s="208" t="s">
        <v>1304</v>
      </c>
      <c r="G124" s="209" t="s">
        <v>1282</v>
      </c>
      <c r="H124" s="210">
        <v>2</v>
      </c>
      <c r="I124" s="211"/>
      <c r="J124" s="212">
        <f>ROUND(I124*H124,2)</f>
        <v>0</v>
      </c>
      <c r="K124" s="213"/>
      <c r="L124" s="45"/>
      <c r="M124" s="214" t="s">
        <v>28</v>
      </c>
      <c r="N124" s="215" t="s">
        <v>46</v>
      </c>
      <c r="O124" s="85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8" t="s">
        <v>251</v>
      </c>
      <c r="AT124" s="218" t="s">
        <v>140</v>
      </c>
      <c r="AU124" s="218" t="s">
        <v>138</v>
      </c>
      <c r="AY124" s="18" t="s">
        <v>137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8" t="s">
        <v>145</v>
      </c>
      <c r="BK124" s="219">
        <f>ROUND(I124*H124,2)</f>
        <v>0</v>
      </c>
      <c r="BL124" s="18" t="s">
        <v>251</v>
      </c>
      <c r="BM124" s="218" t="s">
        <v>1305</v>
      </c>
    </row>
    <row r="125" s="2" customFormat="1" ht="14.4" customHeight="1">
      <c r="A125" s="39"/>
      <c r="B125" s="40"/>
      <c r="C125" s="242" t="s">
        <v>274</v>
      </c>
      <c r="D125" s="242" t="s">
        <v>265</v>
      </c>
      <c r="E125" s="243" t="s">
        <v>1306</v>
      </c>
      <c r="F125" s="244" t="s">
        <v>1307</v>
      </c>
      <c r="G125" s="245" t="s">
        <v>1282</v>
      </c>
      <c r="H125" s="246">
        <v>1</v>
      </c>
      <c r="I125" s="247"/>
      <c r="J125" s="248">
        <f>ROUND(I125*H125,2)</f>
        <v>0</v>
      </c>
      <c r="K125" s="249"/>
      <c r="L125" s="250"/>
      <c r="M125" s="251" t="s">
        <v>28</v>
      </c>
      <c r="N125" s="252" t="s">
        <v>46</v>
      </c>
      <c r="O125" s="85"/>
      <c r="P125" s="216">
        <f>O125*H125</f>
        <v>0</v>
      </c>
      <c r="Q125" s="216">
        <v>0.0074999999999999997</v>
      </c>
      <c r="R125" s="216">
        <f>Q125*H125</f>
        <v>0.0074999999999999997</v>
      </c>
      <c r="S125" s="216">
        <v>0</v>
      </c>
      <c r="T125" s="21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8" t="s">
        <v>340</v>
      </c>
      <c r="AT125" s="218" t="s">
        <v>265</v>
      </c>
      <c r="AU125" s="218" t="s">
        <v>138</v>
      </c>
      <c r="AY125" s="18" t="s">
        <v>137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8" t="s">
        <v>145</v>
      </c>
      <c r="BK125" s="219">
        <f>ROUND(I125*H125,2)</f>
        <v>0</v>
      </c>
      <c r="BL125" s="18" t="s">
        <v>251</v>
      </c>
      <c r="BM125" s="218" t="s">
        <v>1308</v>
      </c>
    </row>
    <row r="126" s="2" customFormat="1" ht="24.15" customHeight="1">
      <c r="A126" s="39"/>
      <c r="B126" s="40"/>
      <c r="C126" s="206" t="s">
        <v>7</v>
      </c>
      <c r="D126" s="206" t="s">
        <v>140</v>
      </c>
      <c r="E126" s="207" t="s">
        <v>1309</v>
      </c>
      <c r="F126" s="208" t="s">
        <v>1310</v>
      </c>
      <c r="G126" s="209" t="s">
        <v>1282</v>
      </c>
      <c r="H126" s="210">
        <v>1</v>
      </c>
      <c r="I126" s="211"/>
      <c r="J126" s="212">
        <f>ROUND(I126*H126,2)</f>
        <v>0</v>
      </c>
      <c r="K126" s="213"/>
      <c r="L126" s="45"/>
      <c r="M126" s="214" t="s">
        <v>28</v>
      </c>
      <c r="N126" s="215" t="s">
        <v>46</v>
      </c>
      <c r="O126" s="85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8" t="s">
        <v>251</v>
      </c>
      <c r="AT126" s="218" t="s">
        <v>140</v>
      </c>
      <c r="AU126" s="218" t="s">
        <v>138</v>
      </c>
      <c r="AY126" s="18" t="s">
        <v>137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8" t="s">
        <v>145</v>
      </c>
      <c r="BK126" s="219">
        <f>ROUND(I126*H126,2)</f>
        <v>0</v>
      </c>
      <c r="BL126" s="18" t="s">
        <v>251</v>
      </c>
      <c r="BM126" s="218" t="s">
        <v>1311</v>
      </c>
    </row>
    <row r="127" s="2" customFormat="1" ht="14.4" customHeight="1">
      <c r="A127" s="39"/>
      <c r="B127" s="40"/>
      <c r="C127" s="242" t="s">
        <v>284</v>
      </c>
      <c r="D127" s="242" t="s">
        <v>265</v>
      </c>
      <c r="E127" s="243" t="s">
        <v>1312</v>
      </c>
      <c r="F127" s="244" t="s">
        <v>1313</v>
      </c>
      <c r="G127" s="245" t="s">
        <v>1282</v>
      </c>
      <c r="H127" s="246">
        <v>5</v>
      </c>
      <c r="I127" s="247"/>
      <c r="J127" s="248">
        <f>ROUND(I127*H127,2)</f>
        <v>0</v>
      </c>
      <c r="K127" s="249"/>
      <c r="L127" s="250"/>
      <c r="M127" s="251" t="s">
        <v>28</v>
      </c>
      <c r="N127" s="252" t="s">
        <v>46</v>
      </c>
      <c r="O127" s="85"/>
      <c r="P127" s="216">
        <f>O127*H127</f>
        <v>0</v>
      </c>
      <c r="Q127" s="216">
        <v>0.0129</v>
      </c>
      <c r="R127" s="216">
        <f>Q127*H127</f>
        <v>0.064500000000000002</v>
      </c>
      <c r="S127" s="216">
        <v>0</v>
      </c>
      <c r="T127" s="21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8" t="s">
        <v>340</v>
      </c>
      <c r="AT127" s="218" t="s">
        <v>265</v>
      </c>
      <c r="AU127" s="218" t="s">
        <v>138</v>
      </c>
      <c r="AY127" s="18" t="s">
        <v>137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8" t="s">
        <v>145</v>
      </c>
      <c r="BK127" s="219">
        <f>ROUND(I127*H127,2)</f>
        <v>0</v>
      </c>
      <c r="BL127" s="18" t="s">
        <v>251</v>
      </c>
      <c r="BM127" s="218" t="s">
        <v>1314</v>
      </c>
    </row>
    <row r="128" s="2" customFormat="1" ht="24.15" customHeight="1">
      <c r="A128" s="39"/>
      <c r="B128" s="40"/>
      <c r="C128" s="206" t="s">
        <v>289</v>
      </c>
      <c r="D128" s="206" t="s">
        <v>140</v>
      </c>
      <c r="E128" s="207" t="s">
        <v>1315</v>
      </c>
      <c r="F128" s="208" t="s">
        <v>1316</v>
      </c>
      <c r="G128" s="209" t="s">
        <v>1282</v>
      </c>
      <c r="H128" s="210">
        <v>5</v>
      </c>
      <c r="I128" s="211"/>
      <c r="J128" s="212">
        <f>ROUND(I128*H128,2)</f>
        <v>0</v>
      </c>
      <c r="K128" s="213"/>
      <c r="L128" s="45"/>
      <c r="M128" s="214" t="s">
        <v>28</v>
      </c>
      <c r="N128" s="215" t="s">
        <v>46</v>
      </c>
      <c r="O128" s="85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8" t="s">
        <v>251</v>
      </c>
      <c r="AT128" s="218" t="s">
        <v>140</v>
      </c>
      <c r="AU128" s="218" t="s">
        <v>138</v>
      </c>
      <c r="AY128" s="18" t="s">
        <v>137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8" t="s">
        <v>145</v>
      </c>
      <c r="BK128" s="219">
        <f>ROUND(I128*H128,2)</f>
        <v>0</v>
      </c>
      <c r="BL128" s="18" t="s">
        <v>251</v>
      </c>
      <c r="BM128" s="218" t="s">
        <v>1317</v>
      </c>
    </row>
    <row r="129" s="2" customFormat="1" ht="14.4" customHeight="1">
      <c r="A129" s="39"/>
      <c r="B129" s="40"/>
      <c r="C129" s="242" t="s">
        <v>294</v>
      </c>
      <c r="D129" s="242" t="s">
        <v>265</v>
      </c>
      <c r="E129" s="243" t="s">
        <v>1318</v>
      </c>
      <c r="F129" s="244" t="s">
        <v>1319</v>
      </c>
      <c r="G129" s="245" t="s">
        <v>1282</v>
      </c>
      <c r="H129" s="246">
        <v>1</v>
      </c>
      <c r="I129" s="247"/>
      <c r="J129" s="248">
        <f>ROUND(I129*H129,2)</f>
        <v>0</v>
      </c>
      <c r="K129" s="249"/>
      <c r="L129" s="250"/>
      <c r="M129" s="251" t="s">
        <v>28</v>
      </c>
      <c r="N129" s="252" t="s">
        <v>46</v>
      </c>
      <c r="O129" s="85"/>
      <c r="P129" s="216">
        <f>O129*H129</f>
        <v>0</v>
      </c>
      <c r="Q129" s="216">
        <v>0.0076</v>
      </c>
      <c r="R129" s="216">
        <f>Q129*H129</f>
        <v>0.0076</v>
      </c>
      <c r="S129" s="216">
        <v>0</v>
      </c>
      <c r="T129" s="21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8" t="s">
        <v>340</v>
      </c>
      <c r="AT129" s="218" t="s">
        <v>265</v>
      </c>
      <c r="AU129" s="218" t="s">
        <v>138</v>
      </c>
      <c r="AY129" s="18" t="s">
        <v>137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8" t="s">
        <v>145</v>
      </c>
      <c r="BK129" s="219">
        <f>ROUND(I129*H129,2)</f>
        <v>0</v>
      </c>
      <c r="BL129" s="18" t="s">
        <v>251</v>
      </c>
      <c r="BM129" s="218" t="s">
        <v>1320</v>
      </c>
    </row>
    <row r="130" s="2" customFormat="1" ht="37.8" customHeight="1">
      <c r="A130" s="39"/>
      <c r="B130" s="40"/>
      <c r="C130" s="206" t="s">
        <v>299</v>
      </c>
      <c r="D130" s="206" t="s">
        <v>140</v>
      </c>
      <c r="E130" s="207" t="s">
        <v>1321</v>
      </c>
      <c r="F130" s="208" t="s">
        <v>1322</v>
      </c>
      <c r="G130" s="209" t="s">
        <v>1282</v>
      </c>
      <c r="H130" s="210">
        <v>1</v>
      </c>
      <c r="I130" s="211"/>
      <c r="J130" s="212">
        <f>ROUND(I130*H130,2)</f>
        <v>0</v>
      </c>
      <c r="K130" s="213"/>
      <c r="L130" s="45"/>
      <c r="M130" s="214" t="s">
        <v>28</v>
      </c>
      <c r="N130" s="215" t="s">
        <v>46</v>
      </c>
      <c r="O130" s="85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8" t="s">
        <v>251</v>
      </c>
      <c r="AT130" s="218" t="s">
        <v>140</v>
      </c>
      <c r="AU130" s="218" t="s">
        <v>138</v>
      </c>
      <c r="AY130" s="18" t="s">
        <v>137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8" t="s">
        <v>145</v>
      </c>
      <c r="BK130" s="219">
        <f>ROUND(I130*H130,2)</f>
        <v>0</v>
      </c>
      <c r="BL130" s="18" t="s">
        <v>251</v>
      </c>
      <c r="BM130" s="218" t="s">
        <v>1323</v>
      </c>
    </row>
    <row r="131" s="2" customFormat="1" ht="14.4" customHeight="1">
      <c r="A131" s="39"/>
      <c r="B131" s="40"/>
      <c r="C131" s="242" t="s">
        <v>304</v>
      </c>
      <c r="D131" s="242" t="s">
        <v>265</v>
      </c>
      <c r="E131" s="243" t="s">
        <v>1324</v>
      </c>
      <c r="F131" s="244" t="s">
        <v>1325</v>
      </c>
      <c r="G131" s="245" t="s">
        <v>1282</v>
      </c>
      <c r="H131" s="246">
        <v>2</v>
      </c>
      <c r="I131" s="247"/>
      <c r="J131" s="248">
        <f>ROUND(I131*H131,2)</f>
        <v>0</v>
      </c>
      <c r="K131" s="249"/>
      <c r="L131" s="250"/>
      <c r="M131" s="251" t="s">
        <v>28</v>
      </c>
      <c r="N131" s="252" t="s">
        <v>46</v>
      </c>
      <c r="O131" s="85"/>
      <c r="P131" s="216">
        <f>O131*H131</f>
        <v>0</v>
      </c>
      <c r="Q131" s="216">
        <v>0.0143</v>
      </c>
      <c r="R131" s="216">
        <f>Q131*H131</f>
        <v>0.0286</v>
      </c>
      <c r="S131" s="216">
        <v>0</v>
      </c>
      <c r="T131" s="21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8" t="s">
        <v>340</v>
      </c>
      <c r="AT131" s="218" t="s">
        <v>265</v>
      </c>
      <c r="AU131" s="218" t="s">
        <v>138</v>
      </c>
      <c r="AY131" s="18" t="s">
        <v>137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8" t="s">
        <v>145</v>
      </c>
      <c r="BK131" s="219">
        <f>ROUND(I131*H131,2)</f>
        <v>0</v>
      </c>
      <c r="BL131" s="18" t="s">
        <v>251</v>
      </c>
      <c r="BM131" s="218" t="s">
        <v>1326</v>
      </c>
    </row>
    <row r="132" s="2" customFormat="1" ht="37.8" customHeight="1">
      <c r="A132" s="39"/>
      <c r="B132" s="40"/>
      <c r="C132" s="206" t="s">
        <v>309</v>
      </c>
      <c r="D132" s="206" t="s">
        <v>140</v>
      </c>
      <c r="E132" s="207" t="s">
        <v>1327</v>
      </c>
      <c r="F132" s="208" t="s">
        <v>1328</v>
      </c>
      <c r="G132" s="209" t="s">
        <v>1282</v>
      </c>
      <c r="H132" s="210">
        <v>2</v>
      </c>
      <c r="I132" s="211"/>
      <c r="J132" s="212">
        <f>ROUND(I132*H132,2)</f>
        <v>0</v>
      </c>
      <c r="K132" s="213"/>
      <c r="L132" s="45"/>
      <c r="M132" s="214" t="s">
        <v>28</v>
      </c>
      <c r="N132" s="215" t="s">
        <v>46</v>
      </c>
      <c r="O132" s="85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8" t="s">
        <v>251</v>
      </c>
      <c r="AT132" s="218" t="s">
        <v>140</v>
      </c>
      <c r="AU132" s="218" t="s">
        <v>138</v>
      </c>
      <c r="AY132" s="18" t="s">
        <v>137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8" t="s">
        <v>145</v>
      </c>
      <c r="BK132" s="219">
        <f>ROUND(I132*H132,2)</f>
        <v>0</v>
      </c>
      <c r="BL132" s="18" t="s">
        <v>251</v>
      </c>
      <c r="BM132" s="218" t="s">
        <v>1329</v>
      </c>
    </row>
    <row r="133" s="2" customFormat="1" ht="14.4" customHeight="1">
      <c r="A133" s="39"/>
      <c r="B133" s="40"/>
      <c r="C133" s="242" t="s">
        <v>314</v>
      </c>
      <c r="D133" s="242" t="s">
        <v>265</v>
      </c>
      <c r="E133" s="243" t="s">
        <v>1330</v>
      </c>
      <c r="F133" s="244" t="s">
        <v>1331</v>
      </c>
      <c r="G133" s="245" t="s">
        <v>1282</v>
      </c>
      <c r="H133" s="246">
        <v>1</v>
      </c>
      <c r="I133" s="247"/>
      <c r="J133" s="248">
        <f>ROUND(I133*H133,2)</f>
        <v>0</v>
      </c>
      <c r="K133" s="249"/>
      <c r="L133" s="250"/>
      <c r="M133" s="251" t="s">
        <v>28</v>
      </c>
      <c r="N133" s="252" t="s">
        <v>46</v>
      </c>
      <c r="O133" s="85"/>
      <c r="P133" s="216">
        <f>O133*H133</f>
        <v>0</v>
      </c>
      <c r="Q133" s="216">
        <v>0.0132</v>
      </c>
      <c r="R133" s="216">
        <f>Q133*H133</f>
        <v>0.0132</v>
      </c>
      <c r="S133" s="216">
        <v>0</v>
      </c>
      <c r="T133" s="21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8" t="s">
        <v>340</v>
      </c>
      <c r="AT133" s="218" t="s">
        <v>265</v>
      </c>
      <c r="AU133" s="218" t="s">
        <v>138</v>
      </c>
      <c r="AY133" s="18" t="s">
        <v>137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8" t="s">
        <v>145</v>
      </c>
      <c r="BK133" s="219">
        <f>ROUND(I133*H133,2)</f>
        <v>0</v>
      </c>
      <c r="BL133" s="18" t="s">
        <v>251</v>
      </c>
      <c r="BM133" s="218" t="s">
        <v>1332</v>
      </c>
    </row>
    <row r="134" s="2" customFormat="1" ht="37.8" customHeight="1">
      <c r="A134" s="39"/>
      <c r="B134" s="40"/>
      <c r="C134" s="206" t="s">
        <v>319</v>
      </c>
      <c r="D134" s="206" t="s">
        <v>140</v>
      </c>
      <c r="E134" s="207" t="s">
        <v>1333</v>
      </c>
      <c r="F134" s="208" t="s">
        <v>1334</v>
      </c>
      <c r="G134" s="209" t="s">
        <v>1282</v>
      </c>
      <c r="H134" s="210">
        <v>1</v>
      </c>
      <c r="I134" s="211"/>
      <c r="J134" s="212">
        <f>ROUND(I134*H134,2)</f>
        <v>0</v>
      </c>
      <c r="K134" s="213"/>
      <c r="L134" s="45"/>
      <c r="M134" s="214" t="s">
        <v>28</v>
      </c>
      <c r="N134" s="215" t="s">
        <v>46</v>
      </c>
      <c r="O134" s="85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8" t="s">
        <v>251</v>
      </c>
      <c r="AT134" s="218" t="s">
        <v>140</v>
      </c>
      <c r="AU134" s="218" t="s">
        <v>138</v>
      </c>
      <c r="AY134" s="18" t="s">
        <v>137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8" t="s">
        <v>145</v>
      </c>
      <c r="BK134" s="219">
        <f>ROUND(I134*H134,2)</f>
        <v>0</v>
      </c>
      <c r="BL134" s="18" t="s">
        <v>251</v>
      </c>
      <c r="BM134" s="218" t="s">
        <v>1335</v>
      </c>
    </row>
    <row r="135" s="2" customFormat="1" ht="14.4" customHeight="1">
      <c r="A135" s="39"/>
      <c r="B135" s="40"/>
      <c r="C135" s="242" t="s">
        <v>324</v>
      </c>
      <c r="D135" s="242" t="s">
        <v>265</v>
      </c>
      <c r="E135" s="243" t="s">
        <v>1336</v>
      </c>
      <c r="F135" s="244" t="s">
        <v>1337</v>
      </c>
      <c r="G135" s="245" t="s">
        <v>1282</v>
      </c>
      <c r="H135" s="246">
        <v>1</v>
      </c>
      <c r="I135" s="247"/>
      <c r="J135" s="248">
        <f>ROUND(I135*H135,2)</f>
        <v>0</v>
      </c>
      <c r="K135" s="249"/>
      <c r="L135" s="250"/>
      <c r="M135" s="251" t="s">
        <v>28</v>
      </c>
      <c r="N135" s="252" t="s">
        <v>46</v>
      </c>
      <c r="O135" s="85"/>
      <c r="P135" s="216">
        <f>O135*H135</f>
        <v>0</v>
      </c>
      <c r="Q135" s="216">
        <v>0.014</v>
      </c>
      <c r="R135" s="216">
        <f>Q135*H135</f>
        <v>0.014</v>
      </c>
      <c r="S135" s="216">
        <v>0</v>
      </c>
      <c r="T135" s="21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8" t="s">
        <v>340</v>
      </c>
      <c r="AT135" s="218" t="s">
        <v>265</v>
      </c>
      <c r="AU135" s="218" t="s">
        <v>138</v>
      </c>
      <c r="AY135" s="18" t="s">
        <v>137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8" t="s">
        <v>145</v>
      </c>
      <c r="BK135" s="219">
        <f>ROUND(I135*H135,2)</f>
        <v>0</v>
      </c>
      <c r="BL135" s="18" t="s">
        <v>251</v>
      </c>
      <c r="BM135" s="218" t="s">
        <v>1338</v>
      </c>
    </row>
    <row r="136" s="2" customFormat="1" ht="37.8" customHeight="1">
      <c r="A136" s="39"/>
      <c r="B136" s="40"/>
      <c r="C136" s="206" t="s">
        <v>329</v>
      </c>
      <c r="D136" s="206" t="s">
        <v>140</v>
      </c>
      <c r="E136" s="207" t="s">
        <v>1339</v>
      </c>
      <c r="F136" s="208" t="s">
        <v>1340</v>
      </c>
      <c r="G136" s="209" t="s">
        <v>1282</v>
      </c>
      <c r="H136" s="210">
        <v>1</v>
      </c>
      <c r="I136" s="211"/>
      <c r="J136" s="212">
        <f>ROUND(I136*H136,2)</f>
        <v>0</v>
      </c>
      <c r="K136" s="213"/>
      <c r="L136" s="45"/>
      <c r="M136" s="214" t="s">
        <v>28</v>
      </c>
      <c r="N136" s="215" t="s">
        <v>46</v>
      </c>
      <c r="O136" s="85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8" t="s">
        <v>251</v>
      </c>
      <c r="AT136" s="218" t="s">
        <v>140</v>
      </c>
      <c r="AU136" s="218" t="s">
        <v>138</v>
      </c>
      <c r="AY136" s="18" t="s">
        <v>137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8" t="s">
        <v>145</v>
      </c>
      <c r="BK136" s="219">
        <f>ROUND(I136*H136,2)</f>
        <v>0</v>
      </c>
      <c r="BL136" s="18" t="s">
        <v>251</v>
      </c>
      <c r="BM136" s="218" t="s">
        <v>1341</v>
      </c>
    </row>
    <row r="137" s="2" customFormat="1" ht="14.4" customHeight="1">
      <c r="A137" s="39"/>
      <c r="B137" s="40"/>
      <c r="C137" s="242" t="s">
        <v>340</v>
      </c>
      <c r="D137" s="242" t="s">
        <v>265</v>
      </c>
      <c r="E137" s="243" t="s">
        <v>1342</v>
      </c>
      <c r="F137" s="244" t="s">
        <v>1343</v>
      </c>
      <c r="G137" s="245" t="s">
        <v>1282</v>
      </c>
      <c r="H137" s="246">
        <v>2</v>
      </c>
      <c r="I137" s="247"/>
      <c r="J137" s="248">
        <f>ROUND(I137*H137,2)</f>
        <v>0</v>
      </c>
      <c r="K137" s="249"/>
      <c r="L137" s="250"/>
      <c r="M137" s="251" t="s">
        <v>28</v>
      </c>
      <c r="N137" s="252" t="s">
        <v>46</v>
      </c>
      <c r="O137" s="85"/>
      <c r="P137" s="216">
        <f>O137*H137</f>
        <v>0</v>
      </c>
      <c r="Q137" s="216">
        <v>0.059400000000000001</v>
      </c>
      <c r="R137" s="216">
        <f>Q137*H137</f>
        <v>0.1188</v>
      </c>
      <c r="S137" s="216">
        <v>0</v>
      </c>
      <c r="T137" s="21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8" t="s">
        <v>340</v>
      </c>
      <c r="AT137" s="218" t="s">
        <v>265</v>
      </c>
      <c r="AU137" s="218" t="s">
        <v>138</v>
      </c>
      <c r="AY137" s="18" t="s">
        <v>137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8" t="s">
        <v>145</v>
      </c>
      <c r="BK137" s="219">
        <f>ROUND(I137*H137,2)</f>
        <v>0</v>
      </c>
      <c r="BL137" s="18" t="s">
        <v>251</v>
      </c>
      <c r="BM137" s="218" t="s">
        <v>1344</v>
      </c>
    </row>
    <row r="138" s="2" customFormat="1" ht="14.4" customHeight="1">
      <c r="A138" s="39"/>
      <c r="B138" s="40"/>
      <c r="C138" s="206" t="s">
        <v>344</v>
      </c>
      <c r="D138" s="206" t="s">
        <v>140</v>
      </c>
      <c r="E138" s="207" t="s">
        <v>1345</v>
      </c>
      <c r="F138" s="208" t="s">
        <v>1346</v>
      </c>
      <c r="G138" s="209" t="s">
        <v>1282</v>
      </c>
      <c r="H138" s="210">
        <v>2</v>
      </c>
      <c r="I138" s="211"/>
      <c r="J138" s="212">
        <f>ROUND(I138*H138,2)</f>
        <v>0</v>
      </c>
      <c r="K138" s="213"/>
      <c r="L138" s="45"/>
      <c r="M138" s="214" t="s">
        <v>28</v>
      </c>
      <c r="N138" s="215" t="s">
        <v>46</v>
      </c>
      <c r="O138" s="85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8" t="s">
        <v>251</v>
      </c>
      <c r="AT138" s="218" t="s">
        <v>140</v>
      </c>
      <c r="AU138" s="218" t="s">
        <v>138</v>
      </c>
      <c r="AY138" s="18" t="s">
        <v>137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8" t="s">
        <v>145</v>
      </c>
      <c r="BK138" s="219">
        <f>ROUND(I138*H138,2)</f>
        <v>0</v>
      </c>
      <c r="BL138" s="18" t="s">
        <v>251</v>
      </c>
      <c r="BM138" s="218" t="s">
        <v>1347</v>
      </c>
    </row>
    <row r="139" s="12" customFormat="1" ht="20.88" customHeight="1">
      <c r="A139" s="12"/>
      <c r="B139" s="190"/>
      <c r="C139" s="191"/>
      <c r="D139" s="192" t="s">
        <v>73</v>
      </c>
      <c r="E139" s="204" t="s">
        <v>1348</v>
      </c>
      <c r="F139" s="204" t="s">
        <v>1349</v>
      </c>
      <c r="G139" s="191"/>
      <c r="H139" s="191"/>
      <c r="I139" s="194"/>
      <c r="J139" s="205">
        <f>BK139</f>
        <v>0</v>
      </c>
      <c r="K139" s="191"/>
      <c r="L139" s="196"/>
      <c r="M139" s="197"/>
      <c r="N139" s="198"/>
      <c r="O139" s="198"/>
      <c r="P139" s="199">
        <f>SUM(P140:P153)</f>
        <v>0</v>
      </c>
      <c r="Q139" s="198"/>
      <c r="R139" s="199">
        <f>SUM(R140:R153)</f>
        <v>0.57891920000000008</v>
      </c>
      <c r="S139" s="198"/>
      <c r="T139" s="200">
        <f>SUM(T140:T153)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1" t="s">
        <v>82</v>
      </c>
      <c r="AT139" s="202" t="s">
        <v>73</v>
      </c>
      <c r="AU139" s="202" t="s">
        <v>145</v>
      </c>
      <c r="AY139" s="201" t="s">
        <v>137</v>
      </c>
      <c r="BK139" s="203">
        <f>SUM(BK140:BK153)</f>
        <v>0</v>
      </c>
    </row>
    <row r="140" s="2" customFormat="1" ht="24.15" customHeight="1">
      <c r="A140" s="39"/>
      <c r="B140" s="40"/>
      <c r="C140" s="206" t="s">
        <v>349</v>
      </c>
      <c r="D140" s="206" t="s">
        <v>140</v>
      </c>
      <c r="E140" s="207" t="s">
        <v>1350</v>
      </c>
      <c r="F140" s="208" t="s">
        <v>1351</v>
      </c>
      <c r="G140" s="209" t="s">
        <v>265</v>
      </c>
      <c r="H140" s="210">
        <v>10</v>
      </c>
      <c r="I140" s="211"/>
      <c r="J140" s="212">
        <f>ROUND(I140*H140,2)</f>
        <v>0</v>
      </c>
      <c r="K140" s="213"/>
      <c r="L140" s="45"/>
      <c r="M140" s="214" t="s">
        <v>28</v>
      </c>
      <c r="N140" s="215" t="s">
        <v>46</v>
      </c>
      <c r="O140" s="85"/>
      <c r="P140" s="216">
        <f>O140*H140</f>
        <v>0</v>
      </c>
      <c r="Q140" s="216">
        <v>0.0082635999999999994</v>
      </c>
      <c r="R140" s="216">
        <f>Q140*H140</f>
        <v>0.082635999999999987</v>
      </c>
      <c r="S140" s="216">
        <v>0</v>
      </c>
      <c r="T140" s="21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8" t="s">
        <v>251</v>
      </c>
      <c r="AT140" s="218" t="s">
        <v>140</v>
      </c>
      <c r="AU140" s="218" t="s">
        <v>138</v>
      </c>
      <c r="AY140" s="18" t="s">
        <v>137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8" t="s">
        <v>145</v>
      </c>
      <c r="BK140" s="219">
        <f>ROUND(I140*H140,2)</f>
        <v>0</v>
      </c>
      <c r="BL140" s="18" t="s">
        <v>251</v>
      </c>
      <c r="BM140" s="218" t="s">
        <v>1352</v>
      </c>
    </row>
    <row r="141" s="2" customFormat="1" ht="24.15" customHeight="1">
      <c r="A141" s="39"/>
      <c r="B141" s="40"/>
      <c r="C141" s="206" t="s">
        <v>357</v>
      </c>
      <c r="D141" s="206" t="s">
        <v>140</v>
      </c>
      <c r="E141" s="207" t="s">
        <v>1353</v>
      </c>
      <c r="F141" s="208" t="s">
        <v>1354</v>
      </c>
      <c r="G141" s="209" t="s">
        <v>265</v>
      </c>
      <c r="H141" s="210">
        <v>12</v>
      </c>
      <c r="I141" s="211"/>
      <c r="J141" s="212">
        <f>ROUND(I141*H141,2)</f>
        <v>0</v>
      </c>
      <c r="K141" s="213"/>
      <c r="L141" s="45"/>
      <c r="M141" s="214" t="s">
        <v>28</v>
      </c>
      <c r="N141" s="215" t="s">
        <v>46</v>
      </c>
      <c r="O141" s="85"/>
      <c r="P141" s="216">
        <f>O141*H141</f>
        <v>0</v>
      </c>
      <c r="Q141" s="216">
        <v>0.0130102</v>
      </c>
      <c r="R141" s="216">
        <f>Q141*H141</f>
        <v>0.1561224</v>
      </c>
      <c r="S141" s="216">
        <v>0</v>
      </c>
      <c r="T141" s="21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8" t="s">
        <v>251</v>
      </c>
      <c r="AT141" s="218" t="s">
        <v>140</v>
      </c>
      <c r="AU141" s="218" t="s">
        <v>138</v>
      </c>
      <c r="AY141" s="18" t="s">
        <v>137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8" t="s">
        <v>145</v>
      </c>
      <c r="BK141" s="219">
        <f>ROUND(I141*H141,2)</f>
        <v>0</v>
      </c>
      <c r="BL141" s="18" t="s">
        <v>251</v>
      </c>
      <c r="BM141" s="218" t="s">
        <v>1355</v>
      </c>
    </row>
    <row r="142" s="2" customFormat="1" ht="24.15" customHeight="1">
      <c r="A142" s="39"/>
      <c r="B142" s="40"/>
      <c r="C142" s="206" t="s">
        <v>369</v>
      </c>
      <c r="D142" s="206" t="s">
        <v>140</v>
      </c>
      <c r="E142" s="207" t="s">
        <v>1356</v>
      </c>
      <c r="F142" s="208" t="s">
        <v>1357</v>
      </c>
      <c r="G142" s="209" t="s">
        <v>265</v>
      </c>
      <c r="H142" s="210">
        <v>8</v>
      </c>
      <c r="I142" s="211"/>
      <c r="J142" s="212">
        <f>ROUND(I142*H142,2)</f>
        <v>0</v>
      </c>
      <c r="K142" s="213"/>
      <c r="L142" s="45"/>
      <c r="M142" s="214" t="s">
        <v>28</v>
      </c>
      <c r="N142" s="215" t="s">
        <v>46</v>
      </c>
      <c r="O142" s="85"/>
      <c r="P142" s="216">
        <f>O142*H142</f>
        <v>0</v>
      </c>
      <c r="Q142" s="216">
        <v>0.018575600000000001</v>
      </c>
      <c r="R142" s="216">
        <f>Q142*H142</f>
        <v>0.14860480000000001</v>
      </c>
      <c r="S142" s="216">
        <v>0</v>
      </c>
      <c r="T142" s="21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8" t="s">
        <v>251</v>
      </c>
      <c r="AT142" s="218" t="s">
        <v>140</v>
      </c>
      <c r="AU142" s="218" t="s">
        <v>138</v>
      </c>
      <c r="AY142" s="18" t="s">
        <v>137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8" t="s">
        <v>145</v>
      </c>
      <c r="BK142" s="219">
        <f>ROUND(I142*H142,2)</f>
        <v>0</v>
      </c>
      <c r="BL142" s="18" t="s">
        <v>251</v>
      </c>
      <c r="BM142" s="218" t="s">
        <v>1358</v>
      </c>
    </row>
    <row r="143" s="2" customFormat="1" ht="37.8" customHeight="1">
      <c r="A143" s="39"/>
      <c r="B143" s="40"/>
      <c r="C143" s="206" t="s">
        <v>373</v>
      </c>
      <c r="D143" s="206" t="s">
        <v>140</v>
      </c>
      <c r="E143" s="207" t="s">
        <v>1359</v>
      </c>
      <c r="F143" s="208" t="s">
        <v>1360</v>
      </c>
      <c r="G143" s="209" t="s">
        <v>265</v>
      </c>
      <c r="H143" s="210">
        <v>10</v>
      </c>
      <c r="I143" s="211"/>
      <c r="J143" s="212">
        <f>ROUND(I143*H143,2)</f>
        <v>0</v>
      </c>
      <c r="K143" s="213"/>
      <c r="L143" s="45"/>
      <c r="M143" s="214" t="s">
        <v>28</v>
      </c>
      <c r="N143" s="215" t="s">
        <v>46</v>
      </c>
      <c r="O143" s="85"/>
      <c r="P143" s="216">
        <f>O143*H143</f>
        <v>0</v>
      </c>
      <c r="Q143" s="216">
        <v>0.005215</v>
      </c>
      <c r="R143" s="216">
        <f>Q143*H143</f>
        <v>0.052150000000000002</v>
      </c>
      <c r="S143" s="216">
        <v>0</v>
      </c>
      <c r="T143" s="21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8" t="s">
        <v>251</v>
      </c>
      <c r="AT143" s="218" t="s">
        <v>140</v>
      </c>
      <c r="AU143" s="218" t="s">
        <v>138</v>
      </c>
      <c r="AY143" s="18" t="s">
        <v>137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8" t="s">
        <v>145</v>
      </c>
      <c r="BK143" s="219">
        <f>ROUND(I143*H143,2)</f>
        <v>0</v>
      </c>
      <c r="BL143" s="18" t="s">
        <v>251</v>
      </c>
      <c r="BM143" s="218" t="s">
        <v>1361</v>
      </c>
    </row>
    <row r="144" s="2" customFormat="1" ht="37.8" customHeight="1">
      <c r="A144" s="39"/>
      <c r="B144" s="40"/>
      <c r="C144" s="206" t="s">
        <v>378</v>
      </c>
      <c r="D144" s="206" t="s">
        <v>140</v>
      </c>
      <c r="E144" s="207" t="s">
        <v>1362</v>
      </c>
      <c r="F144" s="208" t="s">
        <v>1363</v>
      </c>
      <c r="G144" s="209" t="s">
        <v>265</v>
      </c>
      <c r="H144" s="210">
        <v>4</v>
      </c>
      <c r="I144" s="211"/>
      <c r="J144" s="212">
        <f>ROUND(I144*H144,2)</f>
        <v>0</v>
      </c>
      <c r="K144" s="213"/>
      <c r="L144" s="45"/>
      <c r="M144" s="214" t="s">
        <v>28</v>
      </c>
      <c r="N144" s="215" t="s">
        <v>46</v>
      </c>
      <c r="O144" s="85"/>
      <c r="P144" s="216">
        <f>O144*H144</f>
        <v>0</v>
      </c>
      <c r="Q144" s="216">
        <v>0.0081740000000000007</v>
      </c>
      <c r="R144" s="216">
        <f>Q144*H144</f>
        <v>0.032696000000000003</v>
      </c>
      <c r="S144" s="216">
        <v>0</v>
      </c>
      <c r="T144" s="21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8" t="s">
        <v>251</v>
      </c>
      <c r="AT144" s="218" t="s">
        <v>140</v>
      </c>
      <c r="AU144" s="218" t="s">
        <v>138</v>
      </c>
      <c r="AY144" s="18" t="s">
        <v>137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8" t="s">
        <v>145</v>
      </c>
      <c r="BK144" s="219">
        <f>ROUND(I144*H144,2)</f>
        <v>0</v>
      </c>
      <c r="BL144" s="18" t="s">
        <v>251</v>
      </c>
      <c r="BM144" s="218" t="s">
        <v>1364</v>
      </c>
    </row>
    <row r="145" s="2" customFormat="1" ht="37.8" customHeight="1">
      <c r="A145" s="39"/>
      <c r="B145" s="40"/>
      <c r="C145" s="206" t="s">
        <v>386</v>
      </c>
      <c r="D145" s="206" t="s">
        <v>140</v>
      </c>
      <c r="E145" s="207" t="s">
        <v>1365</v>
      </c>
      <c r="F145" s="208" t="s">
        <v>1366</v>
      </c>
      <c r="G145" s="209" t="s">
        <v>265</v>
      </c>
      <c r="H145" s="210">
        <v>3</v>
      </c>
      <c r="I145" s="211"/>
      <c r="J145" s="212">
        <f>ROUND(I145*H145,2)</f>
        <v>0</v>
      </c>
      <c r="K145" s="213"/>
      <c r="L145" s="45"/>
      <c r="M145" s="214" t="s">
        <v>28</v>
      </c>
      <c r="N145" s="215" t="s">
        <v>46</v>
      </c>
      <c r="O145" s="85"/>
      <c r="P145" s="216">
        <f>O145*H145</f>
        <v>0</v>
      </c>
      <c r="Q145" s="216">
        <v>0.011978000000000001</v>
      </c>
      <c r="R145" s="216">
        <f>Q145*H145</f>
        <v>0.035934000000000001</v>
      </c>
      <c r="S145" s="216">
        <v>0</v>
      </c>
      <c r="T145" s="21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8" t="s">
        <v>251</v>
      </c>
      <c r="AT145" s="218" t="s">
        <v>140</v>
      </c>
      <c r="AU145" s="218" t="s">
        <v>138</v>
      </c>
      <c r="AY145" s="18" t="s">
        <v>137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8" t="s">
        <v>145</v>
      </c>
      <c r="BK145" s="219">
        <f>ROUND(I145*H145,2)</f>
        <v>0</v>
      </c>
      <c r="BL145" s="18" t="s">
        <v>251</v>
      </c>
      <c r="BM145" s="218" t="s">
        <v>1367</v>
      </c>
    </row>
    <row r="146" s="2" customFormat="1" ht="37.8" customHeight="1">
      <c r="A146" s="39"/>
      <c r="B146" s="40"/>
      <c r="C146" s="206" t="s">
        <v>390</v>
      </c>
      <c r="D146" s="206" t="s">
        <v>140</v>
      </c>
      <c r="E146" s="207" t="s">
        <v>1368</v>
      </c>
      <c r="F146" s="208" t="s">
        <v>1369</v>
      </c>
      <c r="G146" s="209" t="s">
        <v>265</v>
      </c>
      <c r="H146" s="210">
        <v>4</v>
      </c>
      <c r="I146" s="211"/>
      <c r="J146" s="212">
        <f>ROUND(I146*H146,2)</f>
        <v>0</v>
      </c>
      <c r="K146" s="213"/>
      <c r="L146" s="45"/>
      <c r="M146" s="214" t="s">
        <v>28</v>
      </c>
      <c r="N146" s="215" t="s">
        <v>46</v>
      </c>
      <c r="O146" s="85"/>
      <c r="P146" s="216">
        <f>O146*H146</f>
        <v>0</v>
      </c>
      <c r="Q146" s="216">
        <v>0.016244000000000001</v>
      </c>
      <c r="R146" s="216">
        <f>Q146*H146</f>
        <v>0.064976000000000006</v>
      </c>
      <c r="S146" s="216">
        <v>0</v>
      </c>
      <c r="T146" s="21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8" t="s">
        <v>251</v>
      </c>
      <c r="AT146" s="218" t="s">
        <v>140</v>
      </c>
      <c r="AU146" s="218" t="s">
        <v>138</v>
      </c>
      <c r="AY146" s="18" t="s">
        <v>137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8" t="s">
        <v>145</v>
      </c>
      <c r="BK146" s="219">
        <f>ROUND(I146*H146,2)</f>
        <v>0</v>
      </c>
      <c r="BL146" s="18" t="s">
        <v>251</v>
      </c>
      <c r="BM146" s="218" t="s">
        <v>1370</v>
      </c>
    </row>
    <row r="147" s="2" customFormat="1" ht="14.4" customHeight="1">
      <c r="A147" s="39"/>
      <c r="B147" s="40"/>
      <c r="C147" s="242" t="s">
        <v>396</v>
      </c>
      <c r="D147" s="242" t="s">
        <v>265</v>
      </c>
      <c r="E147" s="243" t="s">
        <v>1371</v>
      </c>
      <c r="F147" s="244" t="s">
        <v>1372</v>
      </c>
      <c r="G147" s="245" t="s">
        <v>1373</v>
      </c>
      <c r="H147" s="246">
        <v>8</v>
      </c>
      <c r="I147" s="247"/>
      <c r="J147" s="248">
        <f>ROUND(I147*H147,2)</f>
        <v>0</v>
      </c>
      <c r="K147" s="249"/>
      <c r="L147" s="250"/>
      <c r="M147" s="251" t="s">
        <v>28</v>
      </c>
      <c r="N147" s="252" t="s">
        <v>46</v>
      </c>
      <c r="O147" s="85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8" t="s">
        <v>340</v>
      </c>
      <c r="AT147" s="218" t="s">
        <v>265</v>
      </c>
      <c r="AU147" s="218" t="s">
        <v>138</v>
      </c>
      <c r="AY147" s="18" t="s">
        <v>137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8" t="s">
        <v>145</v>
      </c>
      <c r="BK147" s="219">
        <f>ROUND(I147*H147,2)</f>
        <v>0</v>
      </c>
      <c r="BL147" s="18" t="s">
        <v>251</v>
      </c>
      <c r="BM147" s="218" t="s">
        <v>1374</v>
      </c>
    </row>
    <row r="148" s="2" customFormat="1" ht="37.8" customHeight="1">
      <c r="A148" s="39"/>
      <c r="B148" s="40"/>
      <c r="C148" s="206" t="s">
        <v>401</v>
      </c>
      <c r="D148" s="206" t="s">
        <v>140</v>
      </c>
      <c r="E148" s="207" t="s">
        <v>1375</v>
      </c>
      <c r="F148" s="208" t="s">
        <v>1376</v>
      </c>
      <c r="G148" s="209" t="s">
        <v>1282</v>
      </c>
      <c r="H148" s="210">
        <v>2</v>
      </c>
      <c r="I148" s="211"/>
      <c r="J148" s="212">
        <f>ROUND(I148*H148,2)</f>
        <v>0</v>
      </c>
      <c r="K148" s="213"/>
      <c r="L148" s="45"/>
      <c r="M148" s="214" t="s">
        <v>28</v>
      </c>
      <c r="N148" s="215" t="s">
        <v>46</v>
      </c>
      <c r="O148" s="85"/>
      <c r="P148" s="216">
        <f>O148*H148</f>
        <v>0</v>
      </c>
      <c r="Q148" s="216">
        <v>0.00117</v>
      </c>
      <c r="R148" s="216">
        <f>Q148*H148</f>
        <v>0.0023400000000000001</v>
      </c>
      <c r="S148" s="216">
        <v>0</v>
      </c>
      <c r="T148" s="21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8" t="s">
        <v>251</v>
      </c>
      <c r="AT148" s="218" t="s">
        <v>140</v>
      </c>
      <c r="AU148" s="218" t="s">
        <v>138</v>
      </c>
      <c r="AY148" s="18" t="s">
        <v>137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8" t="s">
        <v>145</v>
      </c>
      <c r="BK148" s="219">
        <f>ROUND(I148*H148,2)</f>
        <v>0</v>
      </c>
      <c r="BL148" s="18" t="s">
        <v>251</v>
      </c>
      <c r="BM148" s="218" t="s">
        <v>1377</v>
      </c>
    </row>
    <row r="149" s="2" customFormat="1" ht="37.8" customHeight="1">
      <c r="A149" s="39"/>
      <c r="B149" s="40"/>
      <c r="C149" s="206" t="s">
        <v>406</v>
      </c>
      <c r="D149" s="206" t="s">
        <v>140</v>
      </c>
      <c r="E149" s="207" t="s">
        <v>1378</v>
      </c>
      <c r="F149" s="208" t="s">
        <v>1379</v>
      </c>
      <c r="G149" s="209" t="s">
        <v>1282</v>
      </c>
      <c r="H149" s="210">
        <v>2</v>
      </c>
      <c r="I149" s="211"/>
      <c r="J149" s="212">
        <f>ROUND(I149*H149,2)</f>
        <v>0</v>
      </c>
      <c r="K149" s="213"/>
      <c r="L149" s="45"/>
      <c r="M149" s="214" t="s">
        <v>28</v>
      </c>
      <c r="N149" s="215" t="s">
        <v>46</v>
      </c>
      <c r="O149" s="85"/>
      <c r="P149" s="216">
        <f>O149*H149</f>
        <v>0</v>
      </c>
      <c r="Q149" s="216">
        <v>0.00173</v>
      </c>
      <c r="R149" s="216">
        <f>Q149*H149</f>
        <v>0.00346</v>
      </c>
      <c r="S149" s="216">
        <v>0</v>
      </c>
      <c r="T149" s="21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8" t="s">
        <v>251</v>
      </c>
      <c r="AT149" s="218" t="s">
        <v>140</v>
      </c>
      <c r="AU149" s="218" t="s">
        <v>138</v>
      </c>
      <c r="AY149" s="18" t="s">
        <v>137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8" t="s">
        <v>145</v>
      </c>
      <c r="BK149" s="219">
        <f>ROUND(I149*H149,2)</f>
        <v>0</v>
      </c>
      <c r="BL149" s="18" t="s">
        <v>251</v>
      </c>
      <c r="BM149" s="218" t="s">
        <v>1380</v>
      </c>
    </row>
    <row r="150" s="2" customFormat="1" ht="24.15" customHeight="1">
      <c r="A150" s="39"/>
      <c r="B150" s="40"/>
      <c r="C150" s="206" t="s">
        <v>414</v>
      </c>
      <c r="D150" s="206" t="s">
        <v>140</v>
      </c>
      <c r="E150" s="207" t="s">
        <v>1381</v>
      </c>
      <c r="F150" s="208" t="s">
        <v>1382</v>
      </c>
      <c r="G150" s="209" t="s">
        <v>143</v>
      </c>
      <c r="H150" s="210">
        <v>15</v>
      </c>
      <c r="I150" s="211"/>
      <c r="J150" s="212">
        <f>ROUND(I150*H150,2)</f>
        <v>0</v>
      </c>
      <c r="K150" s="213"/>
      <c r="L150" s="45"/>
      <c r="M150" s="214" t="s">
        <v>28</v>
      </c>
      <c r="N150" s="215" t="s">
        <v>46</v>
      </c>
      <c r="O150" s="85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8" t="s">
        <v>251</v>
      </c>
      <c r="AT150" s="218" t="s">
        <v>140</v>
      </c>
      <c r="AU150" s="218" t="s">
        <v>138</v>
      </c>
      <c r="AY150" s="18" t="s">
        <v>137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8" t="s">
        <v>145</v>
      </c>
      <c r="BK150" s="219">
        <f>ROUND(I150*H150,2)</f>
        <v>0</v>
      </c>
      <c r="BL150" s="18" t="s">
        <v>251</v>
      </c>
      <c r="BM150" s="218" t="s">
        <v>1383</v>
      </c>
    </row>
    <row r="151" s="2" customFormat="1" ht="49.05" customHeight="1">
      <c r="A151" s="39"/>
      <c r="B151" s="40"/>
      <c r="C151" s="206" t="s">
        <v>419</v>
      </c>
      <c r="D151" s="206" t="s">
        <v>140</v>
      </c>
      <c r="E151" s="207" t="s">
        <v>1384</v>
      </c>
      <c r="F151" s="208" t="s">
        <v>1385</v>
      </c>
      <c r="G151" s="209" t="s">
        <v>200</v>
      </c>
      <c r="H151" s="210">
        <v>1.26</v>
      </c>
      <c r="I151" s="211"/>
      <c r="J151" s="212">
        <f>ROUND(I151*H151,2)</f>
        <v>0</v>
      </c>
      <c r="K151" s="213"/>
      <c r="L151" s="45"/>
      <c r="M151" s="214" t="s">
        <v>28</v>
      </c>
      <c r="N151" s="215" t="s">
        <v>46</v>
      </c>
      <c r="O151" s="85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8" t="s">
        <v>251</v>
      </c>
      <c r="AT151" s="218" t="s">
        <v>140</v>
      </c>
      <c r="AU151" s="218" t="s">
        <v>138</v>
      </c>
      <c r="AY151" s="18" t="s">
        <v>137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8" t="s">
        <v>145</v>
      </c>
      <c r="BK151" s="219">
        <f>ROUND(I151*H151,2)</f>
        <v>0</v>
      </c>
      <c r="BL151" s="18" t="s">
        <v>251</v>
      </c>
      <c r="BM151" s="218" t="s">
        <v>1386</v>
      </c>
    </row>
    <row r="152" s="2" customFormat="1" ht="49.05" customHeight="1">
      <c r="A152" s="39"/>
      <c r="B152" s="40"/>
      <c r="C152" s="206" t="s">
        <v>424</v>
      </c>
      <c r="D152" s="206" t="s">
        <v>140</v>
      </c>
      <c r="E152" s="207" t="s">
        <v>1387</v>
      </c>
      <c r="F152" s="208" t="s">
        <v>1388</v>
      </c>
      <c r="G152" s="209" t="s">
        <v>200</v>
      </c>
      <c r="H152" s="210">
        <v>1.26</v>
      </c>
      <c r="I152" s="211"/>
      <c r="J152" s="212">
        <f>ROUND(I152*H152,2)</f>
        <v>0</v>
      </c>
      <c r="K152" s="213"/>
      <c r="L152" s="45"/>
      <c r="M152" s="214" t="s">
        <v>28</v>
      </c>
      <c r="N152" s="215" t="s">
        <v>46</v>
      </c>
      <c r="O152" s="85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8" t="s">
        <v>251</v>
      </c>
      <c r="AT152" s="218" t="s">
        <v>140</v>
      </c>
      <c r="AU152" s="218" t="s">
        <v>138</v>
      </c>
      <c r="AY152" s="18" t="s">
        <v>137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8" t="s">
        <v>145</v>
      </c>
      <c r="BK152" s="219">
        <f>ROUND(I152*H152,2)</f>
        <v>0</v>
      </c>
      <c r="BL152" s="18" t="s">
        <v>251</v>
      </c>
      <c r="BM152" s="218" t="s">
        <v>1389</v>
      </c>
    </row>
    <row r="153" s="15" customFormat="1" ht="20.88" customHeight="1">
      <c r="A153" s="15"/>
      <c r="B153" s="262"/>
      <c r="C153" s="263"/>
      <c r="D153" s="264" t="s">
        <v>73</v>
      </c>
      <c r="E153" s="264" t="s">
        <v>1390</v>
      </c>
      <c r="F153" s="264" t="s">
        <v>1391</v>
      </c>
      <c r="G153" s="263"/>
      <c r="H153" s="263"/>
      <c r="I153" s="265"/>
      <c r="J153" s="266">
        <f>BK153</f>
        <v>0</v>
      </c>
      <c r="K153" s="263"/>
      <c r="L153" s="267"/>
      <c r="M153" s="268"/>
      <c r="N153" s="269"/>
      <c r="O153" s="269"/>
      <c r="P153" s="270">
        <v>0</v>
      </c>
      <c r="Q153" s="269"/>
      <c r="R153" s="270">
        <v>0</v>
      </c>
      <c r="S153" s="269"/>
      <c r="T153" s="271">
        <v>0</v>
      </c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R153" s="272" t="s">
        <v>82</v>
      </c>
      <c r="AT153" s="273" t="s">
        <v>73</v>
      </c>
      <c r="AU153" s="273" t="s">
        <v>138</v>
      </c>
      <c r="AY153" s="272" t="s">
        <v>137</v>
      </c>
      <c r="BK153" s="274">
        <v>0</v>
      </c>
    </row>
    <row r="154" s="12" customFormat="1" ht="25.92" customHeight="1">
      <c r="A154" s="12"/>
      <c r="B154" s="190"/>
      <c r="C154" s="191"/>
      <c r="D154" s="192" t="s">
        <v>73</v>
      </c>
      <c r="E154" s="193" t="s">
        <v>1021</v>
      </c>
      <c r="F154" s="193" t="s">
        <v>1022</v>
      </c>
      <c r="G154" s="191"/>
      <c r="H154" s="191"/>
      <c r="I154" s="194"/>
      <c r="J154" s="195">
        <f>BK154</f>
        <v>0</v>
      </c>
      <c r="K154" s="191"/>
      <c r="L154" s="196"/>
      <c r="M154" s="197"/>
      <c r="N154" s="198"/>
      <c r="O154" s="198"/>
      <c r="P154" s="199">
        <f>P155+P158+P160+P162+P164+P166</f>
        <v>0</v>
      </c>
      <c r="Q154" s="198"/>
      <c r="R154" s="199">
        <f>R155+R158+R160+R162+R164+R166</f>
        <v>0</v>
      </c>
      <c r="S154" s="198"/>
      <c r="T154" s="200">
        <f>T155+T158+T160+T162+T164+T166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1" t="s">
        <v>169</v>
      </c>
      <c r="AT154" s="202" t="s">
        <v>73</v>
      </c>
      <c r="AU154" s="202" t="s">
        <v>74</v>
      </c>
      <c r="AY154" s="201" t="s">
        <v>137</v>
      </c>
      <c r="BK154" s="203">
        <f>BK155+BK158+BK160+BK162+BK164+BK166</f>
        <v>0</v>
      </c>
    </row>
    <row r="155" s="12" customFormat="1" ht="22.8" customHeight="1">
      <c r="A155" s="12"/>
      <c r="B155" s="190"/>
      <c r="C155" s="191"/>
      <c r="D155" s="192" t="s">
        <v>73</v>
      </c>
      <c r="E155" s="204" t="s">
        <v>1023</v>
      </c>
      <c r="F155" s="204" t="s">
        <v>1024</v>
      </c>
      <c r="G155" s="191"/>
      <c r="H155" s="191"/>
      <c r="I155" s="194"/>
      <c r="J155" s="205">
        <f>BK155</f>
        <v>0</v>
      </c>
      <c r="K155" s="191"/>
      <c r="L155" s="196"/>
      <c r="M155" s="197"/>
      <c r="N155" s="198"/>
      <c r="O155" s="198"/>
      <c r="P155" s="199">
        <f>SUM(P156:P157)</f>
        <v>0</v>
      </c>
      <c r="Q155" s="198"/>
      <c r="R155" s="199">
        <f>SUM(R156:R157)</f>
        <v>0</v>
      </c>
      <c r="S155" s="198"/>
      <c r="T155" s="200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1" t="s">
        <v>169</v>
      </c>
      <c r="AT155" s="202" t="s">
        <v>73</v>
      </c>
      <c r="AU155" s="202" t="s">
        <v>82</v>
      </c>
      <c r="AY155" s="201" t="s">
        <v>137</v>
      </c>
      <c r="BK155" s="203">
        <f>SUM(BK156:BK157)</f>
        <v>0</v>
      </c>
    </row>
    <row r="156" s="2" customFormat="1" ht="14.4" customHeight="1">
      <c r="A156" s="39"/>
      <c r="B156" s="40"/>
      <c r="C156" s="206" t="s">
        <v>431</v>
      </c>
      <c r="D156" s="206" t="s">
        <v>140</v>
      </c>
      <c r="E156" s="207" t="s">
        <v>1026</v>
      </c>
      <c r="F156" s="208" t="s">
        <v>1027</v>
      </c>
      <c r="G156" s="209" t="s">
        <v>1028</v>
      </c>
      <c r="H156" s="210">
        <v>1</v>
      </c>
      <c r="I156" s="211"/>
      <c r="J156" s="212">
        <f>ROUND(I156*H156,2)</f>
        <v>0</v>
      </c>
      <c r="K156" s="213"/>
      <c r="L156" s="45"/>
      <c r="M156" s="214" t="s">
        <v>28</v>
      </c>
      <c r="N156" s="215" t="s">
        <v>46</v>
      </c>
      <c r="O156" s="85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8" t="s">
        <v>1029</v>
      </c>
      <c r="AT156" s="218" t="s">
        <v>140</v>
      </c>
      <c r="AU156" s="218" t="s">
        <v>145</v>
      </c>
      <c r="AY156" s="18" t="s">
        <v>137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8" t="s">
        <v>145</v>
      </c>
      <c r="BK156" s="219">
        <f>ROUND(I156*H156,2)</f>
        <v>0</v>
      </c>
      <c r="BL156" s="18" t="s">
        <v>1029</v>
      </c>
      <c r="BM156" s="218" t="s">
        <v>1392</v>
      </c>
    </row>
    <row r="157" s="2" customFormat="1">
      <c r="A157" s="39"/>
      <c r="B157" s="40"/>
      <c r="C157" s="41"/>
      <c r="D157" s="222" t="s">
        <v>354</v>
      </c>
      <c r="E157" s="41"/>
      <c r="F157" s="253" t="s">
        <v>1031</v>
      </c>
      <c r="G157" s="41"/>
      <c r="H157" s="41"/>
      <c r="I157" s="254"/>
      <c r="J157" s="41"/>
      <c r="K157" s="41"/>
      <c r="L157" s="45"/>
      <c r="M157" s="255"/>
      <c r="N157" s="256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354</v>
      </c>
      <c r="AU157" s="18" t="s">
        <v>145</v>
      </c>
    </row>
    <row r="158" s="12" customFormat="1" ht="22.8" customHeight="1">
      <c r="A158" s="12"/>
      <c r="B158" s="190"/>
      <c r="C158" s="191"/>
      <c r="D158" s="192" t="s">
        <v>73</v>
      </c>
      <c r="E158" s="204" t="s">
        <v>1032</v>
      </c>
      <c r="F158" s="204" t="s">
        <v>1033</v>
      </c>
      <c r="G158" s="191"/>
      <c r="H158" s="191"/>
      <c r="I158" s="194"/>
      <c r="J158" s="205">
        <f>BK158</f>
        <v>0</v>
      </c>
      <c r="K158" s="191"/>
      <c r="L158" s="196"/>
      <c r="M158" s="197"/>
      <c r="N158" s="198"/>
      <c r="O158" s="198"/>
      <c r="P158" s="199">
        <f>P159</f>
        <v>0</v>
      </c>
      <c r="Q158" s="198"/>
      <c r="R158" s="199">
        <f>R159</f>
        <v>0</v>
      </c>
      <c r="S158" s="198"/>
      <c r="T158" s="200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1" t="s">
        <v>169</v>
      </c>
      <c r="AT158" s="202" t="s">
        <v>73</v>
      </c>
      <c r="AU158" s="202" t="s">
        <v>82</v>
      </c>
      <c r="AY158" s="201" t="s">
        <v>137</v>
      </c>
      <c r="BK158" s="203">
        <f>BK159</f>
        <v>0</v>
      </c>
    </row>
    <row r="159" s="2" customFormat="1" ht="14.4" customHeight="1">
      <c r="A159" s="39"/>
      <c r="B159" s="40"/>
      <c r="C159" s="206" t="s">
        <v>438</v>
      </c>
      <c r="D159" s="206" t="s">
        <v>140</v>
      </c>
      <c r="E159" s="207" t="s">
        <v>1035</v>
      </c>
      <c r="F159" s="208" t="s">
        <v>1033</v>
      </c>
      <c r="G159" s="209" t="s">
        <v>1028</v>
      </c>
      <c r="H159" s="210">
        <v>1</v>
      </c>
      <c r="I159" s="211"/>
      <c r="J159" s="212">
        <f>ROUND(I159*H159,2)</f>
        <v>0</v>
      </c>
      <c r="K159" s="213"/>
      <c r="L159" s="45"/>
      <c r="M159" s="214" t="s">
        <v>28</v>
      </c>
      <c r="N159" s="215" t="s">
        <v>46</v>
      </c>
      <c r="O159" s="85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8" t="s">
        <v>1029</v>
      </c>
      <c r="AT159" s="218" t="s">
        <v>140</v>
      </c>
      <c r="AU159" s="218" t="s">
        <v>145</v>
      </c>
      <c r="AY159" s="18" t="s">
        <v>137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8" t="s">
        <v>145</v>
      </c>
      <c r="BK159" s="219">
        <f>ROUND(I159*H159,2)</f>
        <v>0</v>
      </c>
      <c r="BL159" s="18" t="s">
        <v>1029</v>
      </c>
      <c r="BM159" s="218" t="s">
        <v>1393</v>
      </c>
    </row>
    <row r="160" s="12" customFormat="1" ht="22.8" customHeight="1">
      <c r="A160" s="12"/>
      <c r="B160" s="190"/>
      <c r="C160" s="191"/>
      <c r="D160" s="192" t="s">
        <v>73</v>
      </c>
      <c r="E160" s="204" t="s">
        <v>1037</v>
      </c>
      <c r="F160" s="204" t="s">
        <v>1038</v>
      </c>
      <c r="G160" s="191"/>
      <c r="H160" s="191"/>
      <c r="I160" s="194"/>
      <c r="J160" s="205">
        <f>BK160</f>
        <v>0</v>
      </c>
      <c r="K160" s="191"/>
      <c r="L160" s="196"/>
      <c r="M160" s="197"/>
      <c r="N160" s="198"/>
      <c r="O160" s="198"/>
      <c r="P160" s="199">
        <f>P161</f>
        <v>0</v>
      </c>
      <c r="Q160" s="198"/>
      <c r="R160" s="199">
        <f>R161</f>
        <v>0</v>
      </c>
      <c r="S160" s="198"/>
      <c r="T160" s="200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1" t="s">
        <v>169</v>
      </c>
      <c r="AT160" s="202" t="s">
        <v>73</v>
      </c>
      <c r="AU160" s="202" t="s">
        <v>82</v>
      </c>
      <c r="AY160" s="201" t="s">
        <v>137</v>
      </c>
      <c r="BK160" s="203">
        <f>BK161</f>
        <v>0</v>
      </c>
    </row>
    <row r="161" s="2" customFormat="1" ht="14.4" customHeight="1">
      <c r="A161" s="39"/>
      <c r="B161" s="40"/>
      <c r="C161" s="206" t="s">
        <v>443</v>
      </c>
      <c r="D161" s="206" t="s">
        <v>140</v>
      </c>
      <c r="E161" s="207" t="s">
        <v>1040</v>
      </c>
      <c r="F161" s="208" t="s">
        <v>1041</v>
      </c>
      <c r="G161" s="209" t="s">
        <v>1028</v>
      </c>
      <c r="H161" s="210">
        <v>1</v>
      </c>
      <c r="I161" s="211"/>
      <c r="J161" s="212">
        <f>ROUND(I161*H161,2)</f>
        <v>0</v>
      </c>
      <c r="K161" s="213"/>
      <c r="L161" s="45"/>
      <c r="M161" s="214" t="s">
        <v>28</v>
      </c>
      <c r="N161" s="215" t="s">
        <v>46</v>
      </c>
      <c r="O161" s="85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8" t="s">
        <v>1029</v>
      </c>
      <c r="AT161" s="218" t="s">
        <v>140</v>
      </c>
      <c r="AU161" s="218" t="s">
        <v>145</v>
      </c>
      <c r="AY161" s="18" t="s">
        <v>137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8" t="s">
        <v>145</v>
      </c>
      <c r="BK161" s="219">
        <f>ROUND(I161*H161,2)</f>
        <v>0</v>
      </c>
      <c r="BL161" s="18" t="s">
        <v>1029</v>
      </c>
      <c r="BM161" s="218" t="s">
        <v>1394</v>
      </c>
    </row>
    <row r="162" s="12" customFormat="1" ht="22.8" customHeight="1">
      <c r="A162" s="12"/>
      <c r="B162" s="190"/>
      <c r="C162" s="191"/>
      <c r="D162" s="192" t="s">
        <v>73</v>
      </c>
      <c r="E162" s="204" t="s">
        <v>1043</v>
      </c>
      <c r="F162" s="204" t="s">
        <v>1044</v>
      </c>
      <c r="G162" s="191"/>
      <c r="H162" s="191"/>
      <c r="I162" s="194"/>
      <c r="J162" s="205">
        <f>BK162</f>
        <v>0</v>
      </c>
      <c r="K162" s="191"/>
      <c r="L162" s="196"/>
      <c r="M162" s="197"/>
      <c r="N162" s="198"/>
      <c r="O162" s="198"/>
      <c r="P162" s="199">
        <f>P163</f>
        <v>0</v>
      </c>
      <c r="Q162" s="198"/>
      <c r="R162" s="199">
        <f>R163</f>
        <v>0</v>
      </c>
      <c r="S162" s="198"/>
      <c r="T162" s="200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1" t="s">
        <v>169</v>
      </c>
      <c r="AT162" s="202" t="s">
        <v>73</v>
      </c>
      <c r="AU162" s="202" t="s">
        <v>82</v>
      </c>
      <c r="AY162" s="201" t="s">
        <v>137</v>
      </c>
      <c r="BK162" s="203">
        <f>BK163</f>
        <v>0</v>
      </c>
    </row>
    <row r="163" s="2" customFormat="1" ht="14.4" customHeight="1">
      <c r="A163" s="39"/>
      <c r="B163" s="40"/>
      <c r="C163" s="206" t="s">
        <v>448</v>
      </c>
      <c r="D163" s="206" t="s">
        <v>140</v>
      </c>
      <c r="E163" s="207" t="s">
        <v>1046</v>
      </c>
      <c r="F163" s="208" t="s">
        <v>1044</v>
      </c>
      <c r="G163" s="209" t="s">
        <v>1028</v>
      </c>
      <c r="H163" s="210">
        <v>1</v>
      </c>
      <c r="I163" s="211"/>
      <c r="J163" s="212">
        <f>ROUND(I163*H163,2)</f>
        <v>0</v>
      </c>
      <c r="K163" s="213"/>
      <c r="L163" s="45"/>
      <c r="M163" s="214" t="s">
        <v>28</v>
      </c>
      <c r="N163" s="215" t="s">
        <v>46</v>
      </c>
      <c r="O163" s="85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8" t="s">
        <v>1029</v>
      </c>
      <c r="AT163" s="218" t="s">
        <v>140</v>
      </c>
      <c r="AU163" s="218" t="s">
        <v>145</v>
      </c>
      <c r="AY163" s="18" t="s">
        <v>137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8" t="s">
        <v>145</v>
      </c>
      <c r="BK163" s="219">
        <f>ROUND(I163*H163,2)</f>
        <v>0</v>
      </c>
      <c r="BL163" s="18" t="s">
        <v>1029</v>
      </c>
      <c r="BM163" s="218" t="s">
        <v>1395</v>
      </c>
    </row>
    <row r="164" s="12" customFormat="1" ht="22.8" customHeight="1">
      <c r="A164" s="12"/>
      <c r="B164" s="190"/>
      <c r="C164" s="191"/>
      <c r="D164" s="192" t="s">
        <v>73</v>
      </c>
      <c r="E164" s="204" t="s">
        <v>1048</v>
      </c>
      <c r="F164" s="204" t="s">
        <v>1049</v>
      </c>
      <c r="G164" s="191"/>
      <c r="H164" s="191"/>
      <c r="I164" s="194"/>
      <c r="J164" s="205">
        <f>BK164</f>
        <v>0</v>
      </c>
      <c r="K164" s="191"/>
      <c r="L164" s="196"/>
      <c r="M164" s="197"/>
      <c r="N164" s="198"/>
      <c r="O164" s="198"/>
      <c r="P164" s="199">
        <f>P165</f>
        <v>0</v>
      </c>
      <c r="Q164" s="198"/>
      <c r="R164" s="199">
        <f>R165</f>
        <v>0</v>
      </c>
      <c r="S164" s="198"/>
      <c r="T164" s="200">
        <f>T165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1" t="s">
        <v>169</v>
      </c>
      <c r="AT164" s="202" t="s">
        <v>73</v>
      </c>
      <c r="AU164" s="202" t="s">
        <v>82</v>
      </c>
      <c r="AY164" s="201" t="s">
        <v>137</v>
      </c>
      <c r="BK164" s="203">
        <f>BK165</f>
        <v>0</v>
      </c>
    </row>
    <row r="165" s="2" customFormat="1" ht="14.4" customHeight="1">
      <c r="A165" s="39"/>
      <c r="B165" s="40"/>
      <c r="C165" s="206" t="s">
        <v>453</v>
      </c>
      <c r="D165" s="206" t="s">
        <v>140</v>
      </c>
      <c r="E165" s="207" t="s">
        <v>1051</v>
      </c>
      <c r="F165" s="208" t="s">
        <v>1049</v>
      </c>
      <c r="G165" s="209" t="s">
        <v>1028</v>
      </c>
      <c r="H165" s="210">
        <v>1</v>
      </c>
      <c r="I165" s="211"/>
      <c r="J165" s="212">
        <f>ROUND(I165*H165,2)</f>
        <v>0</v>
      </c>
      <c r="K165" s="213"/>
      <c r="L165" s="45"/>
      <c r="M165" s="214" t="s">
        <v>28</v>
      </c>
      <c r="N165" s="215" t="s">
        <v>46</v>
      </c>
      <c r="O165" s="85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8" t="s">
        <v>1029</v>
      </c>
      <c r="AT165" s="218" t="s">
        <v>140</v>
      </c>
      <c r="AU165" s="218" t="s">
        <v>145</v>
      </c>
      <c r="AY165" s="18" t="s">
        <v>137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8" t="s">
        <v>145</v>
      </c>
      <c r="BK165" s="219">
        <f>ROUND(I165*H165,2)</f>
        <v>0</v>
      </c>
      <c r="BL165" s="18" t="s">
        <v>1029</v>
      </c>
      <c r="BM165" s="218" t="s">
        <v>1396</v>
      </c>
    </row>
    <row r="166" s="12" customFormat="1" ht="22.8" customHeight="1">
      <c r="A166" s="12"/>
      <c r="B166" s="190"/>
      <c r="C166" s="191"/>
      <c r="D166" s="192" t="s">
        <v>73</v>
      </c>
      <c r="E166" s="204" t="s">
        <v>1053</v>
      </c>
      <c r="F166" s="204" t="s">
        <v>1054</v>
      </c>
      <c r="G166" s="191"/>
      <c r="H166" s="191"/>
      <c r="I166" s="194"/>
      <c r="J166" s="205">
        <f>BK166</f>
        <v>0</v>
      </c>
      <c r="K166" s="191"/>
      <c r="L166" s="196"/>
      <c r="M166" s="197"/>
      <c r="N166" s="198"/>
      <c r="O166" s="198"/>
      <c r="P166" s="199">
        <f>P167</f>
        <v>0</v>
      </c>
      <c r="Q166" s="198"/>
      <c r="R166" s="199">
        <f>R167</f>
        <v>0</v>
      </c>
      <c r="S166" s="198"/>
      <c r="T166" s="200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1" t="s">
        <v>169</v>
      </c>
      <c r="AT166" s="202" t="s">
        <v>73</v>
      </c>
      <c r="AU166" s="202" t="s">
        <v>82</v>
      </c>
      <c r="AY166" s="201" t="s">
        <v>137</v>
      </c>
      <c r="BK166" s="203">
        <f>BK167</f>
        <v>0</v>
      </c>
    </row>
    <row r="167" s="2" customFormat="1" ht="14.4" customHeight="1">
      <c r="A167" s="39"/>
      <c r="B167" s="40"/>
      <c r="C167" s="206" t="s">
        <v>462</v>
      </c>
      <c r="D167" s="206" t="s">
        <v>140</v>
      </c>
      <c r="E167" s="207" t="s">
        <v>1056</v>
      </c>
      <c r="F167" s="208" t="s">
        <v>1057</v>
      </c>
      <c r="G167" s="209" t="s">
        <v>1028</v>
      </c>
      <c r="H167" s="210">
        <v>0</v>
      </c>
      <c r="I167" s="211"/>
      <c r="J167" s="212">
        <f>ROUND(I167*H167,2)</f>
        <v>0</v>
      </c>
      <c r="K167" s="213"/>
      <c r="L167" s="45"/>
      <c r="M167" s="257" t="s">
        <v>28</v>
      </c>
      <c r="N167" s="258" t="s">
        <v>46</v>
      </c>
      <c r="O167" s="259"/>
      <c r="P167" s="260">
        <f>O167*H167</f>
        <v>0</v>
      </c>
      <c r="Q167" s="260">
        <v>0</v>
      </c>
      <c r="R167" s="260">
        <f>Q167*H167</f>
        <v>0</v>
      </c>
      <c r="S167" s="260">
        <v>0</v>
      </c>
      <c r="T167" s="26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8" t="s">
        <v>1029</v>
      </c>
      <c r="AT167" s="218" t="s">
        <v>140</v>
      </c>
      <c r="AU167" s="218" t="s">
        <v>145</v>
      </c>
      <c r="AY167" s="18" t="s">
        <v>137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8" t="s">
        <v>145</v>
      </c>
      <c r="BK167" s="219">
        <f>ROUND(I167*H167,2)</f>
        <v>0</v>
      </c>
      <c r="BL167" s="18" t="s">
        <v>1029</v>
      </c>
      <c r="BM167" s="218" t="s">
        <v>1397</v>
      </c>
    </row>
    <row r="168" s="2" customFormat="1" ht="6.96" customHeight="1">
      <c r="A168" s="39"/>
      <c r="B168" s="60"/>
      <c r="C168" s="61"/>
      <c r="D168" s="61"/>
      <c r="E168" s="61"/>
      <c r="F168" s="61"/>
      <c r="G168" s="61"/>
      <c r="H168" s="61"/>
      <c r="I168" s="61"/>
      <c r="J168" s="61"/>
      <c r="K168" s="61"/>
      <c r="L168" s="45"/>
      <c r="M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</row>
  </sheetData>
  <sheetProtection sheet="1" autoFilter="0" formatColumns="0" formatRows="0" objects="1" scenarios="1" spinCount="100000" saltValue="UFZMShxRCrAc4bkpK9Wy5UuXEuvJmi7S0QbVX2HrVLdjS8ZFWqZ2yXGAGyEmQCn9efftglEQivT7RLqsnLqNUQ==" hashValue="Y31hUNqc9/gD1/OT42MbYF5L6Held/SNPhaZBOTLEMt1D9GIVz3zKRzfTU+pllpFpq+fC6yMdVOVqALY3WUevQ==" algorithmName="SHA-512" password="CDDA"/>
  <autoFilter ref="C94:K167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1398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1399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1400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1401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1402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1403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1404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1405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1406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1407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1408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81</v>
      </c>
      <c r="F18" s="286" t="s">
        <v>1409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1410</v>
      </c>
      <c r="F19" s="286" t="s">
        <v>1411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1412</v>
      </c>
      <c r="F20" s="286" t="s">
        <v>1413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1414</v>
      </c>
      <c r="F21" s="286" t="s">
        <v>1415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1416</v>
      </c>
      <c r="F22" s="286" t="s">
        <v>1417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1418</v>
      </c>
      <c r="F23" s="286" t="s">
        <v>1419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1420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1421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1422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1423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1424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1425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1426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1427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1428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123</v>
      </c>
      <c r="F36" s="286"/>
      <c r="G36" s="286" t="s">
        <v>1429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1430</v>
      </c>
      <c r="F37" s="286"/>
      <c r="G37" s="286" t="s">
        <v>1431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55</v>
      </c>
      <c r="F38" s="286"/>
      <c r="G38" s="286" t="s">
        <v>1432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56</v>
      </c>
      <c r="F39" s="286"/>
      <c r="G39" s="286" t="s">
        <v>1433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124</v>
      </c>
      <c r="F40" s="286"/>
      <c r="G40" s="286" t="s">
        <v>1434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125</v>
      </c>
      <c r="F41" s="286"/>
      <c r="G41" s="286" t="s">
        <v>1435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1436</v>
      </c>
      <c r="F42" s="286"/>
      <c r="G42" s="286" t="s">
        <v>1437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1438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1439</v>
      </c>
      <c r="F44" s="286"/>
      <c r="G44" s="286" t="s">
        <v>1440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127</v>
      </c>
      <c r="F45" s="286"/>
      <c r="G45" s="286" t="s">
        <v>1441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1442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1443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1444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1445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1446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1447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1448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1449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1450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1451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1452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1453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1454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1455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1456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1457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1458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1459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1460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1461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1462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1463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1464</v>
      </c>
      <c r="D76" s="304"/>
      <c r="E76" s="304"/>
      <c r="F76" s="304" t="s">
        <v>1465</v>
      </c>
      <c r="G76" s="305"/>
      <c r="H76" s="304" t="s">
        <v>56</v>
      </c>
      <c r="I76" s="304" t="s">
        <v>59</v>
      </c>
      <c r="J76" s="304" t="s">
        <v>1466</v>
      </c>
      <c r="K76" s="303"/>
    </row>
    <row r="77" s="1" customFormat="1" ht="17.25" customHeight="1">
      <c r="B77" s="301"/>
      <c r="C77" s="306" t="s">
        <v>1467</v>
      </c>
      <c r="D77" s="306"/>
      <c r="E77" s="306"/>
      <c r="F77" s="307" t="s">
        <v>1468</v>
      </c>
      <c r="G77" s="308"/>
      <c r="H77" s="306"/>
      <c r="I77" s="306"/>
      <c r="J77" s="306" t="s">
        <v>1469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55</v>
      </c>
      <c r="D79" s="311"/>
      <c r="E79" s="311"/>
      <c r="F79" s="312" t="s">
        <v>1470</v>
      </c>
      <c r="G79" s="313"/>
      <c r="H79" s="289" t="s">
        <v>1471</v>
      </c>
      <c r="I79" s="289" t="s">
        <v>1472</v>
      </c>
      <c r="J79" s="289">
        <v>20</v>
      </c>
      <c r="K79" s="303"/>
    </row>
    <row r="80" s="1" customFormat="1" ht="15" customHeight="1">
      <c r="B80" s="301"/>
      <c r="C80" s="289" t="s">
        <v>1473</v>
      </c>
      <c r="D80" s="289"/>
      <c r="E80" s="289"/>
      <c r="F80" s="312" t="s">
        <v>1470</v>
      </c>
      <c r="G80" s="313"/>
      <c r="H80" s="289" t="s">
        <v>1474</v>
      </c>
      <c r="I80" s="289" t="s">
        <v>1472</v>
      </c>
      <c r="J80" s="289">
        <v>120</v>
      </c>
      <c r="K80" s="303"/>
    </row>
    <row r="81" s="1" customFormat="1" ht="15" customHeight="1">
      <c r="B81" s="314"/>
      <c r="C81" s="289" t="s">
        <v>1475</v>
      </c>
      <c r="D81" s="289"/>
      <c r="E81" s="289"/>
      <c r="F81" s="312" t="s">
        <v>1476</v>
      </c>
      <c r="G81" s="313"/>
      <c r="H81" s="289" t="s">
        <v>1477</v>
      </c>
      <c r="I81" s="289" t="s">
        <v>1472</v>
      </c>
      <c r="J81" s="289">
        <v>50</v>
      </c>
      <c r="K81" s="303"/>
    </row>
    <row r="82" s="1" customFormat="1" ht="15" customHeight="1">
      <c r="B82" s="314"/>
      <c r="C82" s="289" t="s">
        <v>1478</v>
      </c>
      <c r="D82" s="289"/>
      <c r="E82" s="289"/>
      <c r="F82" s="312" t="s">
        <v>1470</v>
      </c>
      <c r="G82" s="313"/>
      <c r="H82" s="289" t="s">
        <v>1479</v>
      </c>
      <c r="I82" s="289" t="s">
        <v>1480</v>
      </c>
      <c r="J82" s="289"/>
      <c r="K82" s="303"/>
    </row>
    <row r="83" s="1" customFormat="1" ht="15" customHeight="1">
      <c r="B83" s="314"/>
      <c r="C83" s="315" t="s">
        <v>1481</v>
      </c>
      <c r="D83" s="315"/>
      <c r="E83" s="315"/>
      <c r="F83" s="316" t="s">
        <v>1476</v>
      </c>
      <c r="G83" s="315"/>
      <c r="H83" s="315" t="s">
        <v>1482</v>
      </c>
      <c r="I83" s="315" t="s">
        <v>1472</v>
      </c>
      <c r="J83" s="315">
        <v>15</v>
      </c>
      <c r="K83" s="303"/>
    </row>
    <row r="84" s="1" customFormat="1" ht="15" customHeight="1">
      <c r="B84" s="314"/>
      <c r="C84" s="315" t="s">
        <v>1483</v>
      </c>
      <c r="D84" s="315"/>
      <c r="E84" s="315"/>
      <c r="F84" s="316" t="s">
        <v>1476</v>
      </c>
      <c r="G84" s="315"/>
      <c r="H84" s="315" t="s">
        <v>1484</v>
      </c>
      <c r="I84" s="315" t="s">
        <v>1472</v>
      </c>
      <c r="J84" s="315">
        <v>15</v>
      </c>
      <c r="K84" s="303"/>
    </row>
    <row r="85" s="1" customFormat="1" ht="15" customHeight="1">
      <c r="B85" s="314"/>
      <c r="C85" s="315" t="s">
        <v>1485</v>
      </c>
      <c r="D85" s="315"/>
      <c r="E85" s="315"/>
      <c r="F85" s="316" t="s">
        <v>1476</v>
      </c>
      <c r="G85" s="315"/>
      <c r="H85" s="315" t="s">
        <v>1486</v>
      </c>
      <c r="I85" s="315" t="s">
        <v>1472</v>
      </c>
      <c r="J85" s="315">
        <v>20</v>
      </c>
      <c r="K85" s="303"/>
    </row>
    <row r="86" s="1" customFormat="1" ht="15" customHeight="1">
      <c r="B86" s="314"/>
      <c r="C86" s="315" t="s">
        <v>1487</v>
      </c>
      <c r="D86" s="315"/>
      <c r="E86" s="315"/>
      <c r="F86" s="316" t="s">
        <v>1476</v>
      </c>
      <c r="G86" s="315"/>
      <c r="H86" s="315" t="s">
        <v>1488</v>
      </c>
      <c r="I86" s="315" t="s">
        <v>1472</v>
      </c>
      <c r="J86" s="315">
        <v>20</v>
      </c>
      <c r="K86" s="303"/>
    </row>
    <row r="87" s="1" customFormat="1" ht="15" customHeight="1">
      <c r="B87" s="314"/>
      <c r="C87" s="289" t="s">
        <v>1489</v>
      </c>
      <c r="D87" s="289"/>
      <c r="E87" s="289"/>
      <c r="F87" s="312" t="s">
        <v>1476</v>
      </c>
      <c r="G87" s="313"/>
      <c r="H87" s="289" t="s">
        <v>1490</v>
      </c>
      <c r="I87" s="289" t="s">
        <v>1472</v>
      </c>
      <c r="J87" s="289">
        <v>50</v>
      </c>
      <c r="K87" s="303"/>
    </row>
    <row r="88" s="1" customFormat="1" ht="15" customHeight="1">
      <c r="B88" s="314"/>
      <c r="C88" s="289" t="s">
        <v>1491</v>
      </c>
      <c r="D88" s="289"/>
      <c r="E88" s="289"/>
      <c r="F88" s="312" t="s">
        <v>1476</v>
      </c>
      <c r="G88" s="313"/>
      <c r="H88" s="289" t="s">
        <v>1492</v>
      </c>
      <c r="I88" s="289" t="s">
        <v>1472</v>
      </c>
      <c r="J88" s="289">
        <v>20</v>
      </c>
      <c r="K88" s="303"/>
    </row>
    <row r="89" s="1" customFormat="1" ht="15" customHeight="1">
      <c r="B89" s="314"/>
      <c r="C89" s="289" t="s">
        <v>1493</v>
      </c>
      <c r="D89" s="289"/>
      <c r="E89" s="289"/>
      <c r="F89" s="312" t="s">
        <v>1476</v>
      </c>
      <c r="G89" s="313"/>
      <c r="H89" s="289" t="s">
        <v>1494</v>
      </c>
      <c r="I89" s="289" t="s">
        <v>1472</v>
      </c>
      <c r="J89" s="289">
        <v>20</v>
      </c>
      <c r="K89" s="303"/>
    </row>
    <row r="90" s="1" customFormat="1" ht="15" customHeight="1">
      <c r="B90" s="314"/>
      <c r="C90" s="289" t="s">
        <v>1495</v>
      </c>
      <c r="D90" s="289"/>
      <c r="E90" s="289"/>
      <c r="F90" s="312" t="s">
        <v>1476</v>
      </c>
      <c r="G90" s="313"/>
      <c r="H90" s="289" t="s">
        <v>1496</v>
      </c>
      <c r="I90" s="289" t="s">
        <v>1472</v>
      </c>
      <c r="J90" s="289">
        <v>50</v>
      </c>
      <c r="K90" s="303"/>
    </row>
    <row r="91" s="1" customFormat="1" ht="15" customHeight="1">
      <c r="B91" s="314"/>
      <c r="C91" s="289" t="s">
        <v>1497</v>
      </c>
      <c r="D91" s="289"/>
      <c r="E91" s="289"/>
      <c r="F91" s="312" t="s">
        <v>1476</v>
      </c>
      <c r="G91" s="313"/>
      <c r="H91" s="289" t="s">
        <v>1497</v>
      </c>
      <c r="I91" s="289" t="s">
        <v>1472</v>
      </c>
      <c r="J91" s="289">
        <v>50</v>
      </c>
      <c r="K91" s="303"/>
    </row>
    <row r="92" s="1" customFormat="1" ht="15" customHeight="1">
      <c r="B92" s="314"/>
      <c r="C92" s="289" t="s">
        <v>1498</v>
      </c>
      <c r="D92" s="289"/>
      <c r="E92" s="289"/>
      <c r="F92" s="312" t="s">
        <v>1476</v>
      </c>
      <c r="G92" s="313"/>
      <c r="H92" s="289" t="s">
        <v>1499</v>
      </c>
      <c r="I92" s="289" t="s">
        <v>1472</v>
      </c>
      <c r="J92" s="289">
        <v>255</v>
      </c>
      <c r="K92" s="303"/>
    </row>
    <row r="93" s="1" customFormat="1" ht="15" customHeight="1">
      <c r="B93" s="314"/>
      <c r="C93" s="289" t="s">
        <v>1500</v>
      </c>
      <c r="D93" s="289"/>
      <c r="E93" s="289"/>
      <c r="F93" s="312" t="s">
        <v>1470</v>
      </c>
      <c r="G93" s="313"/>
      <c r="H93" s="289" t="s">
        <v>1501</v>
      </c>
      <c r="I93" s="289" t="s">
        <v>1502</v>
      </c>
      <c r="J93" s="289"/>
      <c r="K93" s="303"/>
    </row>
    <row r="94" s="1" customFormat="1" ht="15" customHeight="1">
      <c r="B94" s="314"/>
      <c r="C94" s="289" t="s">
        <v>1503</v>
      </c>
      <c r="D94" s="289"/>
      <c r="E94" s="289"/>
      <c r="F94" s="312" t="s">
        <v>1470</v>
      </c>
      <c r="G94" s="313"/>
      <c r="H94" s="289" t="s">
        <v>1504</v>
      </c>
      <c r="I94" s="289" t="s">
        <v>1505</v>
      </c>
      <c r="J94" s="289"/>
      <c r="K94" s="303"/>
    </row>
    <row r="95" s="1" customFormat="1" ht="15" customHeight="1">
      <c r="B95" s="314"/>
      <c r="C95" s="289" t="s">
        <v>1506</v>
      </c>
      <c r="D95" s="289"/>
      <c r="E95" s="289"/>
      <c r="F95" s="312" t="s">
        <v>1470</v>
      </c>
      <c r="G95" s="313"/>
      <c r="H95" s="289" t="s">
        <v>1506</v>
      </c>
      <c r="I95" s="289" t="s">
        <v>1505</v>
      </c>
      <c r="J95" s="289"/>
      <c r="K95" s="303"/>
    </row>
    <row r="96" s="1" customFormat="1" ht="15" customHeight="1">
      <c r="B96" s="314"/>
      <c r="C96" s="289" t="s">
        <v>40</v>
      </c>
      <c r="D96" s="289"/>
      <c r="E96" s="289"/>
      <c r="F96" s="312" t="s">
        <v>1470</v>
      </c>
      <c r="G96" s="313"/>
      <c r="H96" s="289" t="s">
        <v>1507</v>
      </c>
      <c r="I96" s="289" t="s">
        <v>1505</v>
      </c>
      <c r="J96" s="289"/>
      <c r="K96" s="303"/>
    </row>
    <row r="97" s="1" customFormat="1" ht="15" customHeight="1">
      <c r="B97" s="314"/>
      <c r="C97" s="289" t="s">
        <v>50</v>
      </c>
      <c r="D97" s="289"/>
      <c r="E97" s="289"/>
      <c r="F97" s="312" t="s">
        <v>1470</v>
      </c>
      <c r="G97" s="313"/>
      <c r="H97" s="289" t="s">
        <v>1508</v>
      </c>
      <c r="I97" s="289" t="s">
        <v>1505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1509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1464</v>
      </c>
      <c r="D103" s="304"/>
      <c r="E103" s="304"/>
      <c r="F103" s="304" t="s">
        <v>1465</v>
      </c>
      <c r="G103" s="305"/>
      <c r="H103" s="304" t="s">
        <v>56</v>
      </c>
      <c r="I103" s="304" t="s">
        <v>59</v>
      </c>
      <c r="J103" s="304" t="s">
        <v>1466</v>
      </c>
      <c r="K103" s="303"/>
    </row>
    <row r="104" s="1" customFormat="1" ht="17.25" customHeight="1">
      <c r="B104" s="301"/>
      <c r="C104" s="306" t="s">
        <v>1467</v>
      </c>
      <c r="D104" s="306"/>
      <c r="E104" s="306"/>
      <c r="F104" s="307" t="s">
        <v>1468</v>
      </c>
      <c r="G104" s="308"/>
      <c r="H104" s="306"/>
      <c r="I104" s="306"/>
      <c r="J104" s="306" t="s">
        <v>1469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55</v>
      </c>
      <c r="D106" s="311"/>
      <c r="E106" s="311"/>
      <c r="F106" s="312" t="s">
        <v>1470</v>
      </c>
      <c r="G106" s="289"/>
      <c r="H106" s="289" t="s">
        <v>1510</v>
      </c>
      <c r="I106" s="289" t="s">
        <v>1472</v>
      </c>
      <c r="J106" s="289">
        <v>20</v>
      </c>
      <c r="K106" s="303"/>
    </row>
    <row r="107" s="1" customFormat="1" ht="15" customHeight="1">
      <c r="B107" s="301"/>
      <c r="C107" s="289" t="s">
        <v>1473</v>
      </c>
      <c r="D107" s="289"/>
      <c r="E107" s="289"/>
      <c r="F107" s="312" t="s">
        <v>1470</v>
      </c>
      <c r="G107" s="289"/>
      <c r="H107" s="289" t="s">
        <v>1510</v>
      </c>
      <c r="I107" s="289" t="s">
        <v>1472</v>
      </c>
      <c r="J107" s="289">
        <v>120</v>
      </c>
      <c r="K107" s="303"/>
    </row>
    <row r="108" s="1" customFormat="1" ht="15" customHeight="1">
      <c r="B108" s="314"/>
      <c r="C108" s="289" t="s">
        <v>1475</v>
      </c>
      <c r="D108" s="289"/>
      <c r="E108" s="289"/>
      <c r="F108" s="312" t="s">
        <v>1476</v>
      </c>
      <c r="G108" s="289"/>
      <c r="H108" s="289" t="s">
        <v>1510</v>
      </c>
      <c r="I108" s="289" t="s">
        <v>1472</v>
      </c>
      <c r="J108" s="289">
        <v>50</v>
      </c>
      <c r="K108" s="303"/>
    </row>
    <row r="109" s="1" customFormat="1" ht="15" customHeight="1">
      <c r="B109" s="314"/>
      <c r="C109" s="289" t="s">
        <v>1478</v>
      </c>
      <c r="D109" s="289"/>
      <c r="E109" s="289"/>
      <c r="F109" s="312" t="s">
        <v>1470</v>
      </c>
      <c r="G109" s="289"/>
      <c r="H109" s="289" t="s">
        <v>1510</v>
      </c>
      <c r="I109" s="289" t="s">
        <v>1480</v>
      </c>
      <c r="J109" s="289"/>
      <c r="K109" s="303"/>
    </row>
    <row r="110" s="1" customFormat="1" ht="15" customHeight="1">
      <c r="B110" s="314"/>
      <c r="C110" s="289" t="s">
        <v>1489</v>
      </c>
      <c r="D110" s="289"/>
      <c r="E110" s="289"/>
      <c r="F110" s="312" t="s">
        <v>1476</v>
      </c>
      <c r="G110" s="289"/>
      <c r="H110" s="289" t="s">
        <v>1510</v>
      </c>
      <c r="I110" s="289" t="s">
        <v>1472</v>
      </c>
      <c r="J110" s="289">
        <v>50</v>
      </c>
      <c r="K110" s="303"/>
    </row>
    <row r="111" s="1" customFormat="1" ht="15" customHeight="1">
      <c r="B111" s="314"/>
      <c r="C111" s="289" t="s">
        <v>1497</v>
      </c>
      <c r="D111" s="289"/>
      <c r="E111" s="289"/>
      <c r="F111" s="312" t="s">
        <v>1476</v>
      </c>
      <c r="G111" s="289"/>
      <c r="H111" s="289" t="s">
        <v>1510</v>
      </c>
      <c r="I111" s="289" t="s">
        <v>1472</v>
      </c>
      <c r="J111" s="289">
        <v>50</v>
      </c>
      <c r="K111" s="303"/>
    </row>
    <row r="112" s="1" customFormat="1" ht="15" customHeight="1">
      <c r="B112" s="314"/>
      <c r="C112" s="289" t="s">
        <v>1495</v>
      </c>
      <c r="D112" s="289"/>
      <c r="E112" s="289"/>
      <c r="F112" s="312" t="s">
        <v>1476</v>
      </c>
      <c r="G112" s="289"/>
      <c r="H112" s="289" t="s">
        <v>1510</v>
      </c>
      <c r="I112" s="289" t="s">
        <v>1472</v>
      </c>
      <c r="J112" s="289">
        <v>50</v>
      </c>
      <c r="K112" s="303"/>
    </row>
    <row r="113" s="1" customFormat="1" ht="15" customHeight="1">
      <c r="B113" s="314"/>
      <c r="C113" s="289" t="s">
        <v>55</v>
      </c>
      <c r="D113" s="289"/>
      <c r="E113" s="289"/>
      <c r="F113" s="312" t="s">
        <v>1470</v>
      </c>
      <c r="G113" s="289"/>
      <c r="H113" s="289" t="s">
        <v>1511</v>
      </c>
      <c r="I113" s="289" t="s">
        <v>1472</v>
      </c>
      <c r="J113" s="289">
        <v>20</v>
      </c>
      <c r="K113" s="303"/>
    </row>
    <row r="114" s="1" customFormat="1" ht="15" customHeight="1">
      <c r="B114" s="314"/>
      <c r="C114" s="289" t="s">
        <v>1512</v>
      </c>
      <c r="D114" s="289"/>
      <c r="E114" s="289"/>
      <c r="F114" s="312" t="s">
        <v>1470</v>
      </c>
      <c r="G114" s="289"/>
      <c r="H114" s="289" t="s">
        <v>1513</v>
      </c>
      <c r="I114" s="289" t="s">
        <v>1472</v>
      </c>
      <c r="J114" s="289">
        <v>120</v>
      </c>
      <c r="K114" s="303"/>
    </row>
    <row r="115" s="1" customFormat="1" ht="15" customHeight="1">
      <c r="B115" s="314"/>
      <c r="C115" s="289" t="s">
        <v>40</v>
      </c>
      <c r="D115" s="289"/>
      <c r="E115" s="289"/>
      <c r="F115" s="312" t="s">
        <v>1470</v>
      </c>
      <c r="G115" s="289"/>
      <c r="H115" s="289" t="s">
        <v>1514</v>
      </c>
      <c r="I115" s="289" t="s">
        <v>1505</v>
      </c>
      <c r="J115" s="289"/>
      <c r="K115" s="303"/>
    </row>
    <row r="116" s="1" customFormat="1" ht="15" customHeight="1">
      <c r="B116" s="314"/>
      <c r="C116" s="289" t="s">
        <v>50</v>
      </c>
      <c r="D116" s="289"/>
      <c r="E116" s="289"/>
      <c r="F116" s="312" t="s">
        <v>1470</v>
      </c>
      <c r="G116" s="289"/>
      <c r="H116" s="289" t="s">
        <v>1515</v>
      </c>
      <c r="I116" s="289" t="s">
        <v>1505</v>
      </c>
      <c r="J116" s="289"/>
      <c r="K116" s="303"/>
    </row>
    <row r="117" s="1" customFormat="1" ht="15" customHeight="1">
      <c r="B117" s="314"/>
      <c r="C117" s="289" t="s">
        <v>59</v>
      </c>
      <c r="D117" s="289"/>
      <c r="E117" s="289"/>
      <c r="F117" s="312" t="s">
        <v>1470</v>
      </c>
      <c r="G117" s="289"/>
      <c r="H117" s="289" t="s">
        <v>1516</v>
      </c>
      <c r="I117" s="289" t="s">
        <v>1517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1518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1464</v>
      </c>
      <c r="D123" s="304"/>
      <c r="E123" s="304"/>
      <c r="F123" s="304" t="s">
        <v>1465</v>
      </c>
      <c r="G123" s="305"/>
      <c r="H123" s="304" t="s">
        <v>56</v>
      </c>
      <c r="I123" s="304" t="s">
        <v>59</v>
      </c>
      <c r="J123" s="304" t="s">
        <v>1466</v>
      </c>
      <c r="K123" s="333"/>
    </row>
    <row r="124" s="1" customFormat="1" ht="17.25" customHeight="1">
      <c r="B124" s="332"/>
      <c r="C124" s="306" t="s">
        <v>1467</v>
      </c>
      <c r="D124" s="306"/>
      <c r="E124" s="306"/>
      <c r="F124" s="307" t="s">
        <v>1468</v>
      </c>
      <c r="G124" s="308"/>
      <c r="H124" s="306"/>
      <c r="I124" s="306"/>
      <c r="J124" s="306" t="s">
        <v>1469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1473</v>
      </c>
      <c r="D126" s="311"/>
      <c r="E126" s="311"/>
      <c r="F126" s="312" t="s">
        <v>1470</v>
      </c>
      <c r="G126" s="289"/>
      <c r="H126" s="289" t="s">
        <v>1510</v>
      </c>
      <c r="I126" s="289" t="s">
        <v>1472</v>
      </c>
      <c r="J126" s="289">
        <v>120</v>
      </c>
      <c r="K126" s="337"/>
    </row>
    <row r="127" s="1" customFormat="1" ht="15" customHeight="1">
      <c r="B127" s="334"/>
      <c r="C127" s="289" t="s">
        <v>1519</v>
      </c>
      <c r="D127" s="289"/>
      <c r="E127" s="289"/>
      <c r="F127" s="312" t="s">
        <v>1470</v>
      </c>
      <c r="G127" s="289"/>
      <c r="H127" s="289" t="s">
        <v>1520</v>
      </c>
      <c r="I127" s="289" t="s">
        <v>1472</v>
      </c>
      <c r="J127" s="289" t="s">
        <v>1521</v>
      </c>
      <c r="K127" s="337"/>
    </row>
    <row r="128" s="1" customFormat="1" ht="15" customHeight="1">
      <c r="B128" s="334"/>
      <c r="C128" s="289" t="s">
        <v>1418</v>
      </c>
      <c r="D128" s="289"/>
      <c r="E128" s="289"/>
      <c r="F128" s="312" t="s">
        <v>1470</v>
      </c>
      <c r="G128" s="289"/>
      <c r="H128" s="289" t="s">
        <v>1522</v>
      </c>
      <c r="I128" s="289" t="s">
        <v>1472</v>
      </c>
      <c r="J128" s="289" t="s">
        <v>1521</v>
      </c>
      <c r="K128" s="337"/>
    </row>
    <row r="129" s="1" customFormat="1" ht="15" customHeight="1">
      <c r="B129" s="334"/>
      <c r="C129" s="289" t="s">
        <v>1481</v>
      </c>
      <c r="D129" s="289"/>
      <c r="E129" s="289"/>
      <c r="F129" s="312" t="s">
        <v>1476</v>
      </c>
      <c r="G129" s="289"/>
      <c r="H129" s="289" t="s">
        <v>1482</v>
      </c>
      <c r="I129" s="289" t="s">
        <v>1472</v>
      </c>
      <c r="J129" s="289">
        <v>15</v>
      </c>
      <c r="K129" s="337"/>
    </row>
    <row r="130" s="1" customFormat="1" ht="15" customHeight="1">
      <c r="B130" s="334"/>
      <c r="C130" s="315" t="s">
        <v>1483</v>
      </c>
      <c r="D130" s="315"/>
      <c r="E130" s="315"/>
      <c r="F130" s="316" t="s">
        <v>1476</v>
      </c>
      <c r="G130" s="315"/>
      <c r="H130" s="315" t="s">
        <v>1484</v>
      </c>
      <c r="I130" s="315" t="s">
        <v>1472</v>
      </c>
      <c r="J130" s="315">
        <v>15</v>
      </c>
      <c r="K130" s="337"/>
    </row>
    <row r="131" s="1" customFormat="1" ht="15" customHeight="1">
      <c r="B131" s="334"/>
      <c r="C131" s="315" t="s">
        <v>1485</v>
      </c>
      <c r="D131" s="315"/>
      <c r="E131" s="315"/>
      <c r="F131" s="316" t="s">
        <v>1476</v>
      </c>
      <c r="G131" s="315"/>
      <c r="H131" s="315" t="s">
        <v>1486</v>
      </c>
      <c r="I131" s="315" t="s">
        <v>1472</v>
      </c>
      <c r="J131" s="315">
        <v>20</v>
      </c>
      <c r="K131" s="337"/>
    </row>
    <row r="132" s="1" customFormat="1" ht="15" customHeight="1">
      <c r="B132" s="334"/>
      <c r="C132" s="315" t="s">
        <v>1487</v>
      </c>
      <c r="D132" s="315"/>
      <c r="E132" s="315"/>
      <c r="F132" s="316" t="s">
        <v>1476</v>
      </c>
      <c r="G132" s="315"/>
      <c r="H132" s="315" t="s">
        <v>1488</v>
      </c>
      <c r="I132" s="315" t="s">
        <v>1472</v>
      </c>
      <c r="J132" s="315">
        <v>20</v>
      </c>
      <c r="K132" s="337"/>
    </row>
    <row r="133" s="1" customFormat="1" ht="15" customHeight="1">
      <c r="B133" s="334"/>
      <c r="C133" s="289" t="s">
        <v>1475</v>
      </c>
      <c r="D133" s="289"/>
      <c r="E133" s="289"/>
      <c r="F133" s="312" t="s">
        <v>1476</v>
      </c>
      <c r="G133" s="289"/>
      <c r="H133" s="289" t="s">
        <v>1510</v>
      </c>
      <c r="I133" s="289" t="s">
        <v>1472</v>
      </c>
      <c r="J133" s="289">
        <v>50</v>
      </c>
      <c r="K133" s="337"/>
    </row>
    <row r="134" s="1" customFormat="1" ht="15" customHeight="1">
      <c r="B134" s="334"/>
      <c r="C134" s="289" t="s">
        <v>1489</v>
      </c>
      <c r="D134" s="289"/>
      <c r="E134" s="289"/>
      <c r="F134" s="312" t="s">
        <v>1476</v>
      </c>
      <c r="G134" s="289"/>
      <c r="H134" s="289" t="s">
        <v>1510</v>
      </c>
      <c r="I134" s="289" t="s">
        <v>1472</v>
      </c>
      <c r="J134" s="289">
        <v>50</v>
      </c>
      <c r="K134" s="337"/>
    </row>
    <row r="135" s="1" customFormat="1" ht="15" customHeight="1">
      <c r="B135" s="334"/>
      <c r="C135" s="289" t="s">
        <v>1495</v>
      </c>
      <c r="D135" s="289"/>
      <c r="E135" s="289"/>
      <c r="F135" s="312" t="s">
        <v>1476</v>
      </c>
      <c r="G135" s="289"/>
      <c r="H135" s="289" t="s">
        <v>1510</v>
      </c>
      <c r="I135" s="289" t="s">
        <v>1472</v>
      </c>
      <c r="J135" s="289">
        <v>50</v>
      </c>
      <c r="K135" s="337"/>
    </row>
    <row r="136" s="1" customFormat="1" ht="15" customHeight="1">
      <c r="B136" s="334"/>
      <c r="C136" s="289" t="s">
        <v>1497</v>
      </c>
      <c r="D136" s="289"/>
      <c r="E136" s="289"/>
      <c r="F136" s="312" t="s">
        <v>1476</v>
      </c>
      <c r="G136" s="289"/>
      <c r="H136" s="289" t="s">
        <v>1510</v>
      </c>
      <c r="I136" s="289" t="s">
        <v>1472</v>
      </c>
      <c r="J136" s="289">
        <v>50</v>
      </c>
      <c r="K136" s="337"/>
    </row>
    <row r="137" s="1" customFormat="1" ht="15" customHeight="1">
      <c r="B137" s="334"/>
      <c r="C137" s="289" t="s">
        <v>1498</v>
      </c>
      <c r="D137" s="289"/>
      <c r="E137" s="289"/>
      <c r="F137" s="312" t="s">
        <v>1476</v>
      </c>
      <c r="G137" s="289"/>
      <c r="H137" s="289" t="s">
        <v>1523</v>
      </c>
      <c r="I137" s="289" t="s">
        <v>1472</v>
      </c>
      <c r="J137" s="289">
        <v>255</v>
      </c>
      <c r="K137" s="337"/>
    </row>
    <row r="138" s="1" customFormat="1" ht="15" customHeight="1">
      <c r="B138" s="334"/>
      <c r="C138" s="289" t="s">
        <v>1500</v>
      </c>
      <c r="D138" s="289"/>
      <c r="E138" s="289"/>
      <c r="F138" s="312" t="s">
        <v>1470</v>
      </c>
      <c r="G138" s="289"/>
      <c r="H138" s="289" t="s">
        <v>1524</v>
      </c>
      <c r="I138" s="289" t="s">
        <v>1502</v>
      </c>
      <c r="J138" s="289"/>
      <c r="K138" s="337"/>
    </row>
    <row r="139" s="1" customFormat="1" ht="15" customHeight="1">
      <c r="B139" s="334"/>
      <c r="C139" s="289" t="s">
        <v>1503</v>
      </c>
      <c r="D139" s="289"/>
      <c r="E139" s="289"/>
      <c r="F139" s="312" t="s">
        <v>1470</v>
      </c>
      <c r="G139" s="289"/>
      <c r="H139" s="289" t="s">
        <v>1525</v>
      </c>
      <c r="I139" s="289" t="s">
        <v>1505</v>
      </c>
      <c r="J139" s="289"/>
      <c r="K139" s="337"/>
    </row>
    <row r="140" s="1" customFormat="1" ht="15" customHeight="1">
      <c r="B140" s="334"/>
      <c r="C140" s="289" t="s">
        <v>1506</v>
      </c>
      <c r="D140" s="289"/>
      <c r="E140" s="289"/>
      <c r="F140" s="312" t="s">
        <v>1470</v>
      </c>
      <c r="G140" s="289"/>
      <c r="H140" s="289" t="s">
        <v>1506</v>
      </c>
      <c r="I140" s="289" t="s">
        <v>1505</v>
      </c>
      <c r="J140" s="289"/>
      <c r="K140" s="337"/>
    </row>
    <row r="141" s="1" customFormat="1" ht="15" customHeight="1">
      <c r="B141" s="334"/>
      <c r="C141" s="289" t="s">
        <v>40</v>
      </c>
      <c r="D141" s="289"/>
      <c r="E141" s="289"/>
      <c r="F141" s="312" t="s">
        <v>1470</v>
      </c>
      <c r="G141" s="289"/>
      <c r="H141" s="289" t="s">
        <v>1526</v>
      </c>
      <c r="I141" s="289" t="s">
        <v>1505</v>
      </c>
      <c r="J141" s="289"/>
      <c r="K141" s="337"/>
    </row>
    <row r="142" s="1" customFormat="1" ht="15" customHeight="1">
      <c r="B142" s="334"/>
      <c r="C142" s="289" t="s">
        <v>1527</v>
      </c>
      <c r="D142" s="289"/>
      <c r="E142" s="289"/>
      <c r="F142" s="312" t="s">
        <v>1470</v>
      </c>
      <c r="G142" s="289"/>
      <c r="H142" s="289" t="s">
        <v>1528</v>
      </c>
      <c r="I142" s="289" t="s">
        <v>1505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1529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1464</v>
      </c>
      <c r="D148" s="304"/>
      <c r="E148" s="304"/>
      <c r="F148" s="304" t="s">
        <v>1465</v>
      </c>
      <c r="G148" s="305"/>
      <c r="H148" s="304" t="s">
        <v>56</v>
      </c>
      <c r="I148" s="304" t="s">
        <v>59</v>
      </c>
      <c r="J148" s="304" t="s">
        <v>1466</v>
      </c>
      <c r="K148" s="303"/>
    </row>
    <row r="149" s="1" customFormat="1" ht="17.25" customHeight="1">
      <c r="B149" s="301"/>
      <c r="C149" s="306" t="s">
        <v>1467</v>
      </c>
      <c r="D149" s="306"/>
      <c r="E149" s="306"/>
      <c r="F149" s="307" t="s">
        <v>1468</v>
      </c>
      <c r="G149" s="308"/>
      <c r="H149" s="306"/>
      <c r="I149" s="306"/>
      <c r="J149" s="306" t="s">
        <v>1469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1473</v>
      </c>
      <c r="D151" s="289"/>
      <c r="E151" s="289"/>
      <c r="F151" s="342" t="s">
        <v>1470</v>
      </c>
      <c r="G151" s="289"/>
      <c r="H151" s="341" t="s">
        <v>1510</v>
      </c>
      <c r="I151" s="341" t="s">
        <v>1472</v>
      </c>
      <c r="J151" s="341">
        <v>120</v>
      </c>
      <c r="K151" s="337"/>
    </row>
    <row r="152" s="1" customFormat="1" ht="15" customHeight="1">
      <c r="B152" s="314"/>
      <c r="C152" s="341" t="s">
        <v>1519</v>
      </c>
      <c r="D152" s="289"/>
      <c r="E152" s="289"/>
      <c r="F152" s="342" t="s">
        <v>1470</v>
      </c>
      <c r="G152" s="289"/>
      <c r="H152" s="341" t="s">
        <v>1530</v>
      </c>
      <c r="I152" s="341" t="s">
        <v>1472</v>
      </c>
      <c r="J152" s="341" t="s">
        <v>1521</v>
      </c>
      <c r="K152" s="337"/>
    </row>
    <row r="153" s="1" customFormat="1" ht="15" customHeight="1">
      <c r="B153" s="314"/>
      <c r="C153" s="341" t="s">
        <v>1418</v>
      </c>
      <c r="D153" s="289"/>
      <c r="E153" s="289"/>
      <c r="F153" s="342" t="s">
        <v>1470</v>
      </c>
      <c r="G153" s="289"/>
      <c r="H153" s="341" t="s">
        <v>1531</v>
      </c>
      <c r="I153" s="341" t="s">
        <v>1472</v>
      </c>
      <c r="J153" s="341" t="s">
        <v>1521</v>
      </c>
      <c r="K153" s="337"/>
    </row>
    <row r="154" s="1" customFormat="1" ht="15" customHeight="1">
      <c r="B154" s="314"/>
      <c r="C154" s="341" t="s">
        <v>1475</v>
      </c>
      <c r="D154" s="289"/>
      <c r="E154" s="289"/>
      <c r="F154" s="342" t="s">
        <v>1476</v>
      </c>
      <c r="G154" s="289"/>
      <c r="H154" s="341" t="s">
        <v>1510</v>
      </c>
      <c r="I154" s="341" t="s">
        <v>1472</v>
      </c>
      <c r="J154" s="341">
        <v>50</v>
      </c>
      <c r="K154" s="337"/>
    </row>
    <row r="155" s="1" customFormat="1" ht="15" customHeight="1">
      <c r="B155" s="314"/>
      <c r="C155" s="341" t="s">
        <v>1478</v>
      </c>
      <c r="D155" s="289"/>
      <c r="E155" s="289"/>
      <c r="F155" s="342" t="s">
        <v>1470</v>
      </c>
      <c r="G155" s="289"/>
      <c r="H155" s="341" t="s">
        <v>1510</v>
      </c>
      <c r="I155" s="341" t="s">
        <v>1480</v>
      </c>
      <c r="J155" s="341"/>
      <c r="K155" s="337"/>
    </row>
    <row r="156" s="1" customFormat="1" ht="15" customHeight="1">
      <c r="B156" s="314"/>
      <c r="C156" s="341" t="s">
        <v>1489</v>
      </c>
      <c r="D156" s="289"/>
      <c r="E156" s="289"/>
      <c r="F156" s="342" t="s">
        <v>1476</v>
      </c>
      <c r="G156" s="289"/>
      <c r="H156" s="341" t="s">
        <v>1510</v>
      </c>
      <c r="I156" s="341" t="s">
        <v>1472</v>
      </c>
      <c r="J156" s="341">
        <v>50</v>
      </c>
      <c r="K156" s="337"/>
    </row>
    <row r="157" s="1" customFormat="1" ht="15" customHeight="1">
      <c r="B157" s="314"/>
      <c r="C157" s="341" t="s">
        <v>1497</v>
      </c>
      <c r="D157" s="289"/>
      <c r="E157" s="289"/>
      <c r="F157" s="342" t="s">
        <v>1476</v>
      </c>
      <c r="G157" s="289"/>
      <c r="H157" s="341" t="s">
        <v>1510</v>
      </c>
      <c r="I157" s="341" t="s">
        <v>1472</v>
      </c>
      <c r="J157" s="341">
        <v>50</v>
      </c>
      <c r="K157" s="337"/>
    </row>
    <row r="158" s="1" customFormat="1" ht="15" customHeight="1">
      <c r="B158" s="314"/>
      <c r="C158" s="341" t="s">
        <v>1495</v>
      </c>
      <c r="D158" s="289"/>
      <c r="E158" s="289"/>
      <c r="F158" s="342" t="s">
        <v>1476</v>
      </c>
      <c r="G158" s="289"/>
      <c r="H158" s="341" t="s">
        <v>1510</v>
      </c>
      <c r="I158" s="341" t="s">
        <v>1472</v>
      </c>
      <c r="J158" s="341">
        <v>50</v>
      </c>
      <c r="K158" s="337"/>
    </row>
    <row r="159" s="1" customFormat="1" ht="15" customHeight="1">
      <c r="B159" s="314"/>
      <c r="C159" s="341" t="s">
        <v>94</v>
      </c>
      <c r="D159" s="289"/>
      <c r="E159" s="289"/>
      <c r="F159" s="342" t="s">
        <v>1470</v>
      </c>
      <c r="G159" s="289"/>
      <c r="H159" s="341" t="s">
        <v>1532</v>
      </c>
      <c r="I159" s="341" t="s">
        <v>1472</v>
      </c>
      <c r="J159" s="341" t="s">
        <v>1533</v>
      </c>
      <c r="K159" s="337"/>
    </row>
    <row r="160" s="1" customFormat="1" ht="15" customHeight="1">
      <c r="B160" s="314"/>
      <c r="C160" s="341" t="s">
        <v>1534</v>
      </c>
      <c r="D160" s="289"/>
      <c r="E160" s="289"/>
      <c r="F160" s="342" t="s">
        <v>1470</v>
      </c>
      <c r="G160" s="289"/>
      <c r="H160" s="341" t="s">
        <v>1535</v>
      </c>
      <c r="I160" s="341" t="s">
        <v>1505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1536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1464</v>
      </c>
      <c r="D166" s="304"/>
      <c r="E166" s="304"/>
      <c r="F166" s="304" t="s">
        <v>1465</v>
      </c>
      <c r="G166" s="346"/>
      <c r="H166" s="347" t="s">
        <v>56</v>
      </c>
      <c r="I166" s="347" t="s">
        <v>59</v>
      </c>
      <c r="J166" s="304" t="s">
        <v>1466</v>
      </c>
      <c r="K166" s="281"/>
    </row>
    <row r="167" s="1" customFormat="1" ht="17.25" customHeight="1">
      <c r="B167" s="282"/>
      <c r="C167" s="306" t="s">
        <v>1467</v>
      </c>
      <c r="D167" s="306"/>
      <c r="E167" s="306"/>
      <c r="F167" s="307" t="s">
        <v>1468</v>
      </c>
      <c r="G167" s="348"/>
      <c r="H167" s="349"/>
      <c r="I167" s="349"/>
      <c r="J167" s="306" t="s">
        <v>1469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1473</v>
      </c>
      <c r="D169" s="289"/>
      <c r="E169" s="289"/>
      <c r="F169" s="312" t="s">
        <v>1470</v>
      </c>
      <c r="G169" s="289"/>
      <c r="H169" s="289" t="s">
        <v>1510</v>
      </c>
      <c r="I169" s="289" t="s">
        <v>1472</v>
      </c>
      <c r="J169" s="289">
        <v>120</v>
      </c>
      <c r="K169" s="337"/>
    </row>
    <row r="170" s="1" customFormat="1" ht="15" customHeight="1">
      <c r="B170" s="314"/>
      <c r="C170" s="289" t="s">
        <v>1519</v>
      </c>
      <c r="D170" s="289"/>
      <c r="E170" s="289"/>
      <c r="F170" s="312" t="s">
        <v>1470</v>
      </c>
      <c r="G170" s="289"/>
      <c r="H170" s="289" t="s">
        <v>1520</v>
      </c>
      <c r="I170" s="289" t="s">
        <v>1472</v>
      </c>
      <c r="J170" s="289" t="s">
        <v>1521</v>
      </c>
      <c r="K170" s="337"/>
    </row>
    <row r="171" s="1" customFormat="1" ht="15" customHeight="1">
      <c r="B171" s="314"/>
      <c r="C171" s="289" t="s">
        <v>1418</v>
      </c>
      <c r="D171" s="289"/>
      <c r="E171" s="289"/>
      <c r="F171" s="312" t="s">
        <v>1470</v>
      </c>
      <c r="G171" s="289"/>
      <c r="H171" s="289" t="s">
        <v>1537</v>
      </c>
      <c r="I171" s="289" t="s">
        <v>1472</v>
      </c>
      <c r="J171" s="289" t="s">
        <v>1521</v>
      </c>
      <c r="K171" s="337"/>
    </row>
    <row r="172" s="1" customFormat="1" ht="15" customHeight="1">
      <c r="B172" s="314"/>
      <c r="C172" s="289" t="s">
        <v>1475</v>
      </c>
      <c r="D172" s="289"/>
      <c r="E172" s="289"/>
      <c r="F172" s="312" t="s">
        <v>1476</v>
      </c>
      <c r="G172" s="289"/>
      <c r="H172" s="289" t="s">
        <v>1537</v>
      </c>
      <c r="I172" s="289" t="s">
        <v>1472</v>
      </c>
      <c r="J172" s="289">
        <v>50</v>
      </c>
      <c r="K172" s="337"/>
    </row>
    <row r="173" s="1" customFormat="1" ht="15" customHeight="1">
      <c r="B173" s="314"/>
      <c r="C173" s="289" t="s">
        <v>1478</v>
      </c>
      <c r="D173" s="289"/>
      <c r="E173" s="289"/>
      <c r="F173" s="312" t="s">
        <v>1470</v>
      </c>
      <c r="G173" s="289"/>
      <c r="H173" s="289" t="s">
        <v>1537</v>
      </c>
      <c r="I173" s="289" t="s">
        <v>1480</v>
      </c>
      <c r="J173" s="289"/>
      <c r="K173" s="337"/>
    </row>
    <row r="174" s="1" customFormat="1" ht="15" customHeight="1">
      <c r="B174" s="314"/>
      <c r="C174" s="289" t="s">
        <v>1489</v>
      </c>
      <c r="D174" s="289"/>
      <c r="E174" s="289"/>
      <c r="F174" s="312" t="s">
        <v>1476</v>
      </c>
      <c r="G174" s="289"/>
      <c r="H174" s="289" t="s">
        <v>1537</v>
      </c>
      <c r="I174" s="289" t="s">
        <v>1472</v>
      </c>
      <c r="J174" s="289">
        <v>50</v>
      </c>
      <c r="K174" s="337"/>
    </row>
    <row r="175" s="1" customFormat="1" ht="15" customHeight="1">
      <c r="B175" s="314"/>
      <c r="C175" s="289" t="s">
        <v>1497</v>
      </c>
      <c r="D175" s="289"/>
      <c r="E175" s="289"/>
      <c r="F175" s="312" t="s">
        <v>1476</v>
      </c>
      <c r="G175" s="289"/>
      <c r="H175" s="289" t="s">
        <v>1537</v>
      </c>
      <c r="I175" s="289" t="s">
        <v>1472</v>
      </c>
      <c r="J175" s="289">
        <v>50</v>
      </c>
      <c r="K175" s="337"/>
    </row>
    <row r="176" s="1" customFormat="1" ht="15" customHeight="1">
      <c r="B176" s="314"/>
      <c r="C176" s="289" t="s">
        <v>1495</v>
      </c>
      <c r="D176" s="289"/>
      <c r="E176" s="289"/>
      <c r="F176" s="312" t="s">
        <v>1476</v>
      </c>
      <c r="G176" s="289"/>
      <c r="H176" s="289" t="s">
        <v>1537</v>
      </c>
      <c r="I176" s="289" t="s">
        <v>1472</v>
      </c>
      <c r="J176" s="289">
        <v>50</v>
      </c>
      <c r="K176" s="337"/>
    </row>
    <row r="177" s="1" customFormat="1" ht="15" customHeight="1">
      <c r="B177" s="314"/>
      <c r="C177" s="289" t="s">
        <v>123</v>
      </c>
      <c r="D177" s="289"/>
      <c r="E177" s="289"/>
      <c r="F177" s="312" t="s">
        <v>1470</v>
      </c>
      <c r="G177" s="289"/>
      <c r="H177" s="289" t="s">
        <v>1538</v>
      </c>
      <c r="I177" s="289" t="s">
        <v>1539</v>
      </c>
      <c r="J177" s="289"/>
      <c r="K177" s="337"/>
    </row>
    <row r="178" s="1" customFormat="1" ht="15" customHeight="1">
      <c r="B178" s="314"/>
      <c r="C178" s="289" t="s">
        <v>59</v>
      </c>
      <c r="D178" s="289"/>
      <c r="E178" s="289"/>
      <c r="F178" s="312" t="s">
        <v>1470</v>
      </c>
      <c r="G178" s="289"/>
      <c r="H178" s="289" t="s">
        <v>1540</v>
      </c>
      <c r="I178" s="289" t="s">
        <v>1541</v>
      </c>
      <c r="J178" s="289">
        <v>1</v>
      </c>
      <c r="K178" s="337"/>
    </row>
    <row r="179" s="1" customFormat="1" ht="15" customHeight="1">
      <c r="B179" s="314"/>
      <c r="C179" s="289" t="s">
        <v>55</v>
      </c>
      <c r="D179" s="289"/>
      <c r="E179" s="289"/>
      <c r="F179" s="312" t="s">
        <v>1470</v>
      </c>
      <c r="G179" s="289"/>
      <c r="H179" s="289" t="s">
        <v>1542</v>
      </c>
      <c r="I179" s="289" t="s">
        <v>1472</v>
      </c>
      <c r="J179" s="289">
        <v>20</v>
      </c>
      <c r="K179" s="337"/>
    </row>
    <row r="180" s="1" customFormat="1" ht="15" customHeight="1">
      <c r="B180" s="314"/>
      <c r="C180" s="289" t="s">
        <v>56</v>
      </c>
      <c r="D180" s="289"/>
      <c r="E180" s="289"/>
      <c r="F180" s="312" t="s">
        <v>1470</v>
      </c>
      <c r="G180" s="289"/>
      <c r="H180" s="289" t="s">
        <v>1543</v>
      </c>
      <c r="I180" s="289" t="s">
        <v>1472</v>
      </c>
      <c r="J180" s="289">
        <v>255</v>
      </c>
      <c r="K180" s="337"/>
    </row>
    <row r="181" s="1" customFormat="1" ht="15" customHeight="1">
      <c r="B181" s="314"/>
      <c r="C181" s="289" t="s">
        <v>124</v>
      </c>
      <c r="D181" s="289"/>
      <c r="E181" s="289"/>
      <c r="F181" s="312" t="s">
        <v>1470</v>
      </c>
      <c r="G181" s="289"/>
      <c r="H181" s="289" t="s">
        <v>1434</v>
      </c>
      <c r="I181" s="289" t="s">
        <v>1472</v>
      </c>
      <c r="J181" s="289">
        <v>10</v>
      </c>
      <c r="K181" s="337"/>
    </row>
    <row r="182" s="1" customFormat="1" ht="15" customHeight="1">
      <c r="B182" s="314"/>
      <c r="C182" s="289" t="s">
        <v>125</v>
      </c>
      <c r="D182" s="289"/>
      <c r="E182" s="289"/>
      <c r="F182" s="312" t="s">
        <v>1470</v>
      </c>
      <c r="G182" s="289"/>
      <c r="H182" s="289" t="s">
        <v>1544</v>
      </c>
      <c r="I182" s="289" t="s">
        <v>1505</v>
      </c>
      <c r="J182" s="289"/>
      <c r="K182" s="337"/>
    </row>
    <row r="183" s="1" customFormat="1" ht="15" customHeight="1">
      <c r="B183" s="314"/>
      <c r="C183" s="289" t="s">
        <v>1545</v>
      </c>
      <c r="D183" s="289"/>
      <c r="E183" s="289"/>
      <c r="F183" s="312" t="s">
        <v>1470</v>
      </c>
      <c r="G183" s="289"/>
      <c r="H183" s="289" t="s">
        <v>1546</v>
      </c>
      <c r="I183" s="289" t="s">
        <v>1505</v>
      </c>
      <c r="J183" s="289"/>
      <c r="K183" s="337"/>
    </row>
    <row r="184" s="1" customFormat="1" ht="15" customHeight="1">
      <c r="B184" s="314"/>
      <c r="C184" s="289" t="s">
        <v>1534</v>
      </c>
      <c r="D184" s="289"/>
      <c r="E184" s="289"/>
      <c r="F184" s="312" t="s">
        <v>1470</v>
      </c>
      <c r="G184" s="289"/>
      <c r="H184" s="289" t="s">
        <v>1547</v>
      </c>
      <c r="I184" s="289" t="s">
        <v>1505</v>
      </c>
      <c r="J184" s="289"/>
      <c r="K184" s="337"/>
    </row>
    <row r="185" s="1" customFormat="1" ht="15" customHeight="1">
      <c r="B185" s="314"/>
      <c r="C185" s="289" t="s">
        <v>127</v>
      </c>
      <c r="D185" s="289"/>
      <c r="E185" s="289"/>
      <c r="F185" s="312" t="s">
        <v>1476</v>
      </c>
      <c r="G185" s="289"/>
      <c r="H185" s="289" t="s">
        <v>1548</v>
      </c>
      <c r="I185" s="289" t="s">
        <v>1472</v>
      </c>
      <c r="J185" s="289">
        <v>50</v>
      </c>
      <c r="K185" s="337"/>
    </row>
    <row r="186" s="1" customFormat="1" ht="15" customHeight="1">
      <c r="B186" s="314"/>
      <c r="C186" s="289" t="s">
        <v>1549</v>
      </c>
      <c r="D186" s="289"/>
      <c r="E186" s="289"/>
      <c r="F186" s="312" t="s">
        <v>1476</v>
      </c>
      <c r="G186" s="289"/>
      <c r="H186" s="289" t="s">
        <v>1550</v>
      </c>
      <c r="I186" s="289" t="s">
        <v>1551</v>
      </c>
      <c r="J186" s="289"/>
      <c r="K186" s="337"/>
    </row>
    <row r="187" s="1" customFormat="1" ht="15" customHeight="1">
      <c r="B187" s="314"/>
      <c r="C187" s="289" t="s">
        <v>1552</v>
      </c>
      <c r="D187" s="289"/>
      <c r="E187" s="289"/>
      <c r="F187" s="312" t="s">
        <v>1476</v>
      </c>
      <c r="G187" s="289"/>
      <c r="H187" s="289" t="s">
        <v>1553</v>
      </c>
      <c r="I187" s="289" t="s">
        <v>1551</v>
      </c>
      <c r="J187" s="289"/>
      <c r="K187" s="337"/>
    </row>
    <row r="188" s="1" customFormat="1" ht="15" customHeight="1">
      <c r="B188" s="314"/>
      <c r="C188" s="289" t="s">
        <v>1554</v>
      </c>
      <c r="D188" s="289"/>
      <c r="E188" s="289"/>
      <c r="F188" s="312" t="s">
        <v>1476</v>
      </c>
      <c r="G188" s="289"/>
      <c r="H188" s="289" t="s">
        <v>1555</v>
      </c>
      <c r="I188" s="289" t="s">
        <v>1551</v>
      </c>
      <c r="J188" s="289"/>
      <c r="K188" s="337"/>
    </row>
    <row r="189" s="1" customFormat="1" ht="15" customHeight="1">
      <c r="B189" s="314"/>
      <c r="C189" s="350" t="s">
        <v>1556</v>
      </c>
      <c r="D189" s="289"/>
      <c r="E189" s="289"/>
      <c r="F189" s="312" t="s">
        <v>1476</v>
      </c>
      <c r="G189" s="289"/>
      <c r="H189" s="289" t="s">
        <v>1557</v>
      </c>
      <c r="I189" s="289" t="s">
        <v>1558</v>
      </c>
      <c r="J189" s="351" t="s">
        <v>1559</v>
      </c>
      <c r="K189" s="337"/>
    </row>
    <row r="190" s="1" customFormat="1" ht="15" customHeight="1">
      <c r="B190" s="314"/>
      <c r="C190" s="350" t="s">
        <v>44</v>
      </c>
      <c r="D190" s="289"/>
      <c r="E190" s="289"/>
      <c r="F190" s="312" t="s">
        <v>1470</v>
      </c>
      <c r="G190" s="289"/>
      <c r="H190" s="286" t="s">
        <v>1560</v>
      </c>
      <c r="I190" s="289" t="s">
        <v>1561</v>
      </c>
      <c r="J190" s="289"/>
      <c r="K190" s="337"/>
    </row>
    <row r="191" s="1" customFormat="1" ht="15" customHeight="1">
      <c r="B191" s="314"/>
      <c r="C191" s="350" t="s">
        <v>1562</v>
      </c>
      <c r="D191" s="289"/>
      <c r="E191" s="289"/>
      <c r="F191" s="312" t="s">
        <v>1470</v>
      </c>
      <c r="G191" s="289"/>
      <c r="H191" s="289" t="s">
        <v>1563</v>
      </c>
      <c r="I191" s="289" t="s">
        <v>1505</v>
      </c>
      <c r="J191" s="289"/>
      <c r="K191" s="337"/>
    </row>
    <row r="192" s="1" customFormat="1" ht="15" customHeight="1">
      <c r="B192" s="314"/>
      <c r="C192" s="350" t="s">
        <v>1564</v>
      </c>
      <c r="D192" s="289"/>
      <c r="E192" s="289"/>
      <c r="F192" s="312" t="s">
        <v>1470</v>
      </c>
      <c r="G192" s="289"/>
      <c r="H192" s="289" t="s">
        <v>1565</v>
      </c>
      <c r="I192" s="289" t="s">
        <v>1505</v>
      </c>
      <c r="J192" s="289"/>
      <c r="K192" s="337"/>
    </row>
    <row r="193" s="1" customFormat="1" ht="15" customHeight="1">
      <c r="B193" s="314"/>
      <c r="C193" s="350" t="s">
        <v>1566</v>
      </c>
      <c r="D193" s="289"/>
      <c r="E193" s="289"/>
      <c r="F193" s="312" t="s">
        <v>1476</v>
      </c>
      <c r="G193" s="289"/>
      <c r="H193" s="289" t="s">
        <v>1567</v>
      </c>
      <c r="I193" s="289" t="s">
        <v>1505</v>
      </c>
      <c r="J193" s="289"/>
      <c r="K193" s="337"/>
    </row>
    <row r="194" s="1" customFormat="1" ht="15" customHeight="1">
      <c r="B194" s="343"/>
      <c r="C194" s="352"/>
      <c r="D194" s="323"/>
      <c r="E194" s="323"/>
      <c r="F194" s="323"/>
      <c r="G194" s="323"/>
      <c r="H194" s="323"/>
      <c r="I194" s="323"/>
      <c r="J194" s="323"/>
      <c r="K194" s="344"/>
    </row>
    <row r="195" s="1" customFormat="1" ht="18.75" customHeight="1">
      <c r="B195" s="325"/>
      <c r="C195" s="335"/>
      <c r="D195" s="335"/>
      <c r="E195" s="335"/>
      <c r="F195" s="345"/>
      <c r="G195" s="335"/>
      <c r="H195" s="335"/>
      <c r="I195" s="335"/>
      <c r="J195" s="335"/>
      <c r="K195" s="325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297"/>
      <c r="C197" s="297"/>
      <c r="D197" s="297"/>
      <c r="E197" s="297"/>
      <c r="F197" s="297"/>
      <c r="G197" s="297"/>
      <c r="H197" s="297"/>
      <c r="I197" s="297"/>
      <c r="J197" s="297"/>
      <c r="K197" s="297"/>
    </row>
    <row r="198" s="1" customFormat="1" ht="13.5">
      <c r="B198" s="276"/>
      <c r="C198" s="277"/>
      <c r="D198" s="277"/>
      <c r="E198" s="277"/>
      <c r="F198" s="277"/>
      <c r="G198" s="277"/>
      <c r="H198" s="277"/>
      <c r="I198" s="277"/>
      <c r="J198" s="277"/>
      <c r="K198" s="278"/>
    </row>
    <row r="199" s="1" customFormat="1" ht="21">
      <c r="B199" s="279"/>
      <c r="C199" s="280" t="s">
        <v>1568</v>
      </c>
      <c r="D199" s="280"/>
      <c r="E199" s="280"/>
      <c r="F199" s="280"/>
      <c r="G199" s="280"/>
      <c r="H199" s="280"/>
      <c r="I199" s="280"/>
      <c r="J199" s="280"/>
      <c r="K199" s="281"/>
    </row>
    <row r="200" s="1" customFormat="1" ht="25.5" customHeight="1">
      <c r="B200" s="279"/>
      <c r="C200" s="353" t="s">
        <v>1569</v>
      </c>
      <c r="D200" s="353"/>
      <c r="E200" s="353"/>
      <c r="F200" s="353" t="s">
        <v>1570</v>
      </c>
      <c r="G200" s="354"/>
      <c r="H200" s="353" t="s">
        <v>1571</v>
      </c>
      <c r="I200" s="353"/>
      <c r="J200" s="353"/>
      <c r="K200" s="281"/>
    </row>
    <row r="201" s="1" customFormat="1" ht="5.25" customHeight="1">
      <c r="B201" s="314"/>
      <c r="C201" s="309"/>
      <c r="D201" s="309"/>
      <c r="E201" s="309"/>
      <c r="F201" s="309"/>
      <c r="G201" s="335"/>
      <c r="H201" s="309"/>
      <c r="I201" s="309"/>
      <c r="J201" s="309"/>
      <c r="K201" s="337"/>
    </row>
    <row r="202" s="1" customFormat="1" ht="15" customHeight="1">
      <c r="B202" s="314"/>
      <c r="C202" s="289" t="s">
        <v>1561</v>
      </c>
      <c r="D202" s="289"/>
      <c r="E202" s="289"/>
      <c r="F202" s="312" t="s">
        <v>45</v>
      </c>
      <c r="G202" s="289"/>
      <c r="H202" s="289" t="s">
        <v>1572</v>
      </c>
      <c r="I202" s="289"/>
      <c r="J202" s="289"/>
      <c r="K202" s="337"/>
    </row>
    <row r="203" s="1" customFormat="1" ht="15" customHeight="1">
      <c r="B203" s="314"/>
      <c r="C203" s="289"/>
      <c r="D203" s="289"/>
      <c r="E203" s="289"/>
      <c r="F203" s="312" t="s">
        <v>46</v>
      </c>
      <c r="G203" s="289"/>
      <c r="H203" s="289" t="s">
        <v>1573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49</v>
      </c>
      <c r="G204" s="289"/>
      <c r="H204" s="289" t="s">
        <v>1574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47</v>
      </c>
      <c r="G205" s="289"/>
      <c r="H205" s="289" t="s">
        <v>1575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48</v>
      </c>
      <c r="G206" s="289"/>
      <c r="H206" s="289" t="s">
        <v>1576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/>
      <c r="G207" s="289"/>
      <c r="H207" s="289"/>
      <c r="I207" s="289"/>
      <c r="J207" s="289"/>
      <c r="K207" s="337"/>
    </row>
    <row r="208" s="1" customFormat="1" ht="15" customHeight="1">
      <c r="B208" s="314"/>
      <c r="C208" s="289" t="s">
        <v>1517</v>
      </c>
      <c r="D208" s="289"/>
      <c r="E208" s="289"/>
      <c r="F208" s="312" t="s">
        <v>81</v>
      </c>
      <c r="G208" s="289"/>
      <c r="H208" s="289" t="s">
        <v>1577</v>
      </c>
      <c r="I208" s="289"/>
      <c r="J208" s="289"/>
      <c r="K208" s="337"/>
    </row>
    <row r="209" s="1" customFormat="1" ht="15" customHeight="1">
      <c r="B209" s="314"/>
      <c r="C209" s="289"/>
      <c r="D209" s="289"/>
      <c r="E209" s="289"/>
      <c r="F209" s="312" t="s">
        <v>1412</v>
      </c>
      <c r="G209" s="289"/>
      <c r="H209" s="289" t="s">
        <v>1413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1410</v>
      </c>
      <c r="G210" s="289"/>
      <c r="H210" s="289" t="s">
        <v>1578</v>
      </c>
      <c r="I210" s="289"/>
      <c r="J210" s="289"/>
      <c r="K210" s="337"/>
    </row>
    <row r="211" s="1" customFormat="1" ht="15" customHeight="1">
      <c r="B211" s="355"/>
      <c r="C211" s="289"/>
      <c r="D211" s="289"/>
      <c r="E211" s="289"/>
      <c r="F211" s="312" t="s">
        <v>1414</v>
      </c>
      <c r="G211" s="350"/>
      <c r="H211" s="341" t="s">
        <v>1415</v>
      </c>
      <c r="I211" s="341"/>
      <c r="J211" s="341"/>
      <c r="K211" s="356"/>
    </row>
    <row r="212" s="1" customFormat="1" ht="15" customHeight="1">
      <c r="B212" s="355"/>
      <c r="C212" s="289"/>
      <c r="D212" s="289"/>
      <c r="E212" s="289"/>
      <c r="F212" s="312" t="s">
        <v>1416</v>
      </c>
      <c r="G212" s="350"/>
      <c r="H212" s="341" t="s">
        <v>1054</v>
      </c>
      <c r="I212" s="341"/>
      <c r="J212" s="341"/>
      <c r="K212" s="356"/>
    </row>
    <row r="213" s="1" customFormat="1" ht="15" customHeight="1">
      <c r="B213" s="355"/>
      <c r="C213" s="289"/>
      <c r="D213" s="289"/>
      <c r="E213" s="289"/>
      <c r="F213" s="312"/>
      <c r="G213" s="350"/>
      <c r="H213" s="341"/>
      <c r="I213" s="341"/>
      <c r="J213" s="341"/>
      <c r="K213" s="356"/>
    </row>
    <row r="214" s="1" customFormat="1" ht="15" customHeight="1">
      <c r="B214" s="355"/>
      <c r="C214" s="289" t="s">
        <v>1541</v>
      </c>
      <c r="D214" s="289"/>
      <c r="E214" s="289"/>
      <c r="F214" s="312">
        <v>1</v>
      </c>
      <c r="G214" s="350"/>
      <c r="H214" s="341" t="s">
        <v>1579</v>
      </c>
      <c r="I214" s="341"/>
      <c r="J214" s="341"/>
      <c r="K214" s="356"/>
    </row>
    <row r="215" s="1" customFormat="1" ht="15" customHeight="1">
      <c r="B215" s="355"/>
      <c r="C215" s="289"/>
      <c r="D215" s="289"/>
      <c r="E215" s="289"/>
      <c r="F215" s="312">
        <v>2</v>
      </c>
      <c r="G215" s="350"/>
      <c r="H215" s="341" t="s">
        <v>1580</v>
      </c>
      <c r="I215" s="341"/>
      <c r="J215" s="341"/>
      <c r="K215" s="356"/>
    </row>
    <row r="216" s="1" customFormat="1" ht="15" customHeight="1">
      <c r="B216" s="355"/>
      <c r="C216" s="289"/>
      <c r="D216" s="289"/>
      <c r="E216" s="289"/>
      <c r="F216" s="312">
        <v>3</v>
      </c>
      <c r="G216" s="350"/>
      <c r="H216" s="341" t="s">
        <v>1581</v>
      </c>
      <c r="I216" s="341"/>
      <c r="J216" s="341"/>
      <c r="K216" s="356"/>
    </row>
    <row r="217" s="1" customFormat="1" ht="15" customHeight="1">
      <c r="B217" s="355"/>
      <c r="C217" s="289"/>
      <c r="D217" s="289"/>
      <c r="E217" s="289"/>
      <c r="F217" s="312">
        <v>4</v>
      </c>
      <c r="G217" s="350"/>
      <c r="H217" s="341" t="s">
        <v>1582</v>
      </c>
      <c r="I217" s="341"/>
      <c r="J217" s="341"/>
      <c r="K217" s="356"/>
    </row>
    <row r="218" s="1" customFormat="1" ht="12.75" customHeight="1">
      <c r="B218" s="357"/>
      <c r="C218" s="358"/>
      <c r="D218" s="358"/>
      <c r="E218" s="358"/>
      <c r="F218" s="358"/>
      <c r="G218" s="358"/>
      <c r="H218" s="358"/>
      <c r="I218" s="358"/>
      <c r="J218" s="358"/>
      <c r="K218" s="35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Novotný</dc:creator>
  <cp:lastModifiedBy>Pavel Novotný</cp:lastModifiedBy>
  <dcterms:created xsi:type="dcterms:W3CDTF">2020-12-22T15:20:04Z</dcterms:created>
  <dcterms:modified xsi:type="dcterms:W3CDTF">2020-12-22T15:20:14Z</dcterms:modified>
</cp:coreProperties>
</file>